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47da1cc39480c89/文件/PRPA/"/>
    </mc:Choice>
  </mc:AlternateContent>
  <xr:revisionPtr revIDLastSave="869" documentId="8_{D26714C1-803B-49A1-B0DA-3DC8C9370D9F}" xr6:coauthVersionLast="47" xr6:coauthVersionMax="47" xr10:uidLastSave="{C8CD364B-C9C4-4ADD-9A44-2BABAA21AD7A}"/>
  <bookViews>
    <workbookView xWindow="-110" yWindow="-110" windowWidth="19420" windowHeight="10300" tabRatio="686" activeTab="1" xr2:uid="{A947F4D3-120D-4441-8849-C7301109AB92}"/>
  </bookViews>
  <sheets>
    <sheet name="全年金額" sheetId="7" r:id="rId1"/>
    <sheet name="Jan" sheetId="8" r:id="rId2"/>
    <sheet name="Feb" sheetId="9" r:id="rId3"/>
    <sheet name="Mar" sheetId="1" r:id="rId4"/>
    <sheet name="Apr" sheetId="10" r:id="rId5"/>
    <sheet name="May" sheetId="11" r:id="rId6"/>
    <sheet name="Jun" sheetId="12" r:id="rId7"/>
    <sheet name="Jul" sheetId="13" r:id="rId8"/>
    <sheet name="Aug" sheetId="2" r:id="rId9"/>
    <sheet name="Sep" sheetId="3" r:id="rId10"/>
    <sheet name="Oct" sheetId="4" r:id="rId11"/>
    <sheet name="Nov" sheetId="5" r:id="rId12"/>
    <sheet name="Dec" sheetId="6" r:id="rId13"/>
  </sheets>
  <externalReferences>
    <externalReference r:id="rId14"/>
  </externalReferences>
  <definedNames>
    <definedName name="_xlnm.Print_Titles" localSheetId="3">Mar!$2:$3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7" l="1" a="1"/>
  <c r="E6" i="7" l="1"/>
  <c r="E4" i="7" a="1"/>
  <c r="E4" i="7"/>
  <c r="D40" i="6"/>
  <c r="D40" i="5" l="1"/>
  <c r="D42" i="3"/>
  <c r="D41" i="4"/>
  <c r="D14" i="6"/>
  <c r="D6" i="6"/>
  <c r="D4" i="6"/>
  <c r="D14" i="5"/>
  <c r="D6" i="5"/>
  <c r="D4" i="5"/>
  <c r="D14" i="4"/>
  <c r="D6" i="4"/>
  <c r="D4" i="4"/>
  <c r="D6" i="3"/>
  <c r="D4" i="3"/>
  <c r="D16" i="3"/>
  <c r="D19" i="2" l="1"/>
  <c r="B29" i="7" a="1"/>
  <c r="B33" i="7" a="1"/>
  <c r="B33" i="7" l="1"/>
  <c r="B29" i="7"/>
  <c r="E18" i="13"/>
  <c r="D18" i="13"/>
  <c r="E36" i="10" l="1"/>
  <c r="D36" i="10"/>
  <c r="E42" i="1" l="1"/>
  <c r="D42" i="1"/>
  <c r="D35" i="1"/>
  <c r="E25" i="9"/>
  <c r="D25" i="9"/>
  <c r="D8" i="13"/>
  <c r="D7" i="13"/>
  <c r="D5" i="13"/>
  <c r="D4" i="13"/>
  <c r="E41" i="12"/>
  <c r="D41" i="12"/>
  <c r="D8" i="12"/>
  <c r="D7" i="12"/>
  <c r="D5" i="12"/>
  <c r="D4" i="12"/>
  <c r="E39" i="11"/>
  <c r="D39" i="11"/>
  <c r="D8" i="11"/>
  <c r="D7" i="11"/>
  <c r="D5" i="11"/>
  <c r="D4" i="11"/>
  <c r="D8" i="10"/>
  <c r="D7" i="10"/>
  <c r="D5" i="10"/>
  <c r="D4" i="10"/>
  <c r="D8" i="2"/>
  <c r="D7" i="2"/>
  <c r="D5" i="2"/>
  <c r="D4" i="2"/>
  <c r="D8" i="1"/>
  <c r="D7" i="1"/>
  <c r="D5" i="1"/>
  <c r="D4" i="1"/>
  <c r="D8" i="9"/>
  <c r="D7" i="9"/>
  <c r="D5" i="9"/>
  <c r="D4" i="9"/>
  <c r="E33" i="8"/>
  <c r="D33" i="8"/>
  <c r="D8" i="8"/>
  <c r="D7" i="8"/>
  <c r="D5" i="8"/>
  <c r="D4" i="8"/>
  <c r="E49" i="2"/>
  <c r="D49" i="2"/>
  <c r="D6" i="8"/>
  <c r="B17" i="7" a="1"/>
  <c r="B7" i="7" a="1"/>
  <c r="B22" i="7" a="1"/>
  <c r="B15" i="7" a="1"/>
  <c r="B8" i="7" a="1"/>
  <c r="E3" i="7" a="1"/>
  <c r="B12" i="7" a="1"/>
  <c r="B21" i="7" a="1"/>
  <c r="B4" i="7" a="1"/>
  <c r="B5" i="7" a="1"/>
  <c r="B27" i="7" a="1"/>
  <c r="B24" i="7" a="1"/>
  <c r="B23" i="7" a="1"/>
  <c r="B25" i="7" a="1"/>
  <c r="B6" i="7" a="1"/>
  <c r="B11" i="7" a="1"/>
  <c r="B31" i="7" a="1"/>
  <c r="B18" i="7" a="1"/>
  <c r="B32" i="7" a="1"/>
  <c r="B19" i="7" a="1"/>
  <c r="B13" i="7" a="1"/>
  <c r="E5" i="7" a="1"/>
  <c r="B16" i="7" a="1"/>
  <c r="B26" i="7" a="1"/>
  <c r="B10" i="7" a="1"/>
  <c r="B14" i="7" a="1"/>
  <c r="B20" i="7" a="1"/>
  <c r="B28" i="7" a="1"/>
  <c r="B9" i="7" a="1"/>
  <c r="B30" i="7" a="1"/>
  <c r="B32" i="7" l="1"/>
  <c r="D9" i="8"/>
  <c r="D6" i="9" s="1"/>
  <c r="D9" i="9" s="1"/>
  <c r="D6" i="1" s="1"/>
  <c r="D9" i="1" s="1"/>
  <c r="D6" i="10" s="1"/>
  <c r="D9" i="10" s="1"/>
  <c r="D6" i="11" s="1"/>
  <c r="D9" i="11" s="1"/>
  <c r="D6" i="12" s="1"/>
  <c r="D9" i="12" s="1"/>
  <c r="D6" i="13" s="1"/>
  <c r="D9" i="13" s="1"/>
  <c r="D6" i="2" s="1"/>
  <c r="D9" i="2" s="1"/>
  <c r="D5" i="3" s="1"/>
  <c r="D7" i="3" s="1"/>
  <c r="D5" i="4" s="1"/>
  <c r="D7" i="4" s="1"/>
  <c r="D5" i="5" s="1"/>
  <c r="D7" i="5" s="1"/>
  <c r="D5" i="6" s="1"/>
  <c r="D7" i="6" s="1"/>
  <c r="B6" i="7"/>
  <c r="B12" i="7"/>
  <c r="B7" i="7"/>
  <c r="B26" i="7"/>
  <c r="B9" i="7"/>
  <c r="B13" i="7"/>
  <c r="B27" i="7"/>
  <c r="B8" i="7"/>
  <c r="E3" i="7"/>
  <c r="E9" i="7" s="1"/>
  <c r="B5" i="7"/>
  <c r="B10" i="7"/>
  <c r="B19" i="7"/>
  <c r="B14" i="7"/>
  <c r="B30" i="7"/>
  <c r="B28" i="7"/>
  <c r="B15" i="7"/>
  <c r="B4" i="7"/>
  <c r="B23" i="7"/>
  <c r="E5" i="7"/>
  <c r="E10" i="7" s="1"/>
  <c r="B24" i="7"/>
  <c r="B11" i="7"/>
  <c r="B21" i="7"/>
  <c r="B22" i="7"/>
  <c r="B31" i="7"/>
  <c r="B17" i="7"/>
  <c r="B25" i="7"/>
  <c r="B20" i="7"/>
  <c r="B18" i="7"/>
  <c r="B1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<sst xmlns="http://schemas.openxmlformats.org/spreadsheetml/2006/main" count="1072" uniqueCount="162">
  <si>
    <t>資助人</t>
    <phoneticPr fontId="1" type="noConversion"/>
  </si>
  <si>
    <t>全年金額</t>
    <phoneticPr fontId="1" type="noConversion"/>
  </si>
  <si>
    <t>探訪活動資助</t>
    <phoneticPr fontId="1" type="noConversion"/>
  </si>
  <si>
    <t>助學善款</t>
  </si>
  <si>
    <t>探訪活動支出</t>
  </si>
  <si>
    <t>Andy&amp;Iris</t>
  </si>
  <si>
    <t>Ben夫婦</t>
  </si>
  <si>
    <t>德忠夫婦</t>
    <phoneticPr fontId="1" type="noConversion"/>
  </si>
  <si>
    <t>蘇山</t>
    <phoneticPr fontId="1" type="noConversion"/>
  </si>
  <si>
    <t>子彈哥</t>
  </si>
  <si>
    <t>德東</t>
  </si>
  <si>
    <t>Dr.Lao</t>
  </si>
  <si>
    <t>威師兄</t>
  </si>
  <si>
    <t>Dominic</t>
  </si>
  <si>
    <t>蘇偉昌闔家</t>
    <phoneticPr fontId="1" type="noConversion"/>
  </si>
  <si>
    <t>Carman</t>
  </si>
  <si>
    <t>嘉寶</t>
  </si>
  <si>
    <t>曾瑞鈞闔家</t>
    <phoneticPr fontId="1" type="noConversion"/>
  </si>
  <si>
    <t>Maia姐</t>
    <phoneticPr fontId="1" type="noConversion"/>
  </si>
  <si>
    <t>Lilia</t>
    <phoneticPr fontId="1" type="noConversion"/>
  </si>
  <si>
    <t>人師兄</t>
    <phoneticPr fontId="1" type="noConversion"/>
  </si>
  <si>
    <t>Adrian</t>
    <phoneticPr fontId="1" type="noConversion"/>
  </si>
  <si>
    <t>施苡楠</t>
    <phoneticPr fontId="1" type="noConversion"/>
  </si>
  <si>
    <t>Nicky</t>
    <phoneticPr fontId="1" type="noConversion"/>
  </si>
  <si>
    <t>Karen Ng</t>
    <phoneticPr fontId="1" type="noConversion"/>
  </si>
  <si>
    <t>卓滿闔家</t>
  </si>
  <si>
    <t>士巴拿</t>
    <phoneticPr fontId="1" type="noConversion"/>
  </si>
  <si>
    <t>Dicken Pang</t>
    <phoneticPr fontId="1" type="noConversion"/>
  </si>
  <si>
    <t>朱樂明</t>
    <phoneticPr fontId="1" type="noConversion"/>
  </si>
  <si>
    <t>一月收入及支出總結</t>
    <phoneticPr fontId="1" type="noConversion"/>
  </si>
  <si>
    <t>分類</t>
    <phoneticPr fontId="1" type="noConversion"/>
  </si>
  <si>
    <t>摘要</t>
    <phoneticPr fontId="1" type="noConversion"/>
  </si>
  <si>
    <t>金額</t>
    <phoneticPr fontId="1" type="noConversion"/>
  </si>
  <si>
    <t>收入</t>
    <phoneticPr fontId="1" type="noConversion"/>
  </si>
  <si>
    <t>助學善款</t>
    <phoneticPr fontId="1" type="noConversion"/>
  </si>
  <si>
    <t>上月結餘</t>
    <phoneticPr fontId="1" type="noConversion"/>
  </si>
  <si>
    <t>支出</t>
    <phoneticPr fontId="1" type="noConversion"/>
  </si>
  <si>
    <t>探訪活動支出</t>
    <phoneticPr fontId="1" type="noConversion"/>
  </si>
  <si>
    <t>學生生活費(新興)</t>
    <phoneticPr fontId="1" type="noConversion"/>
  </si>
  <si>
    <t>本月結餘</t>
    <phoneticPr fontId="1" type="noConversion"/>
  </si>
  <si>
    <t>收入+上月結餘-支出</t>
    <phoneticPr fontId="1" type="noConversion"/>
  </si>
  <si>
    <t>收支細節</t>
    <phoneticPr fontId="1" type="noConversion"/>
  </si>
  <si>
    <t>日期</t>
    <phoneticPr fontId="1" type="noConversion"/>
  </si>
  <si>
    <t>項目/資助人</t>
    <phoneticPr fontId="1" type="noConversion"/>
  </si>
  <si>
    <t>摘要</t>
  </si>
  <si>
    <t>新興學生</t>
  </si>
  <si>
    <t>梁嘉權</t>
  </si>
  <si>
    <t>學校餐費</t>
  </si>
  <si>
    <t>梁嘉杰</t>
  </si>
  <si>
    <t>黎迎春</t>
  </si>
  <si>
    <t>蘇鈺婷</t>
  </si>
  <si>
    <t>蘇智彬</t>
  </si>
  <si>
    <t>梁廣平</t>
  </si>
  <si>
    <t>梁幸彩</t>
  </si>
  <si>
    <t>林培佳</t>
  </si>
  <si>
    <t>林嘉敏</t>
  </si>
  <si>
    <t>梁鈺纓</t>
  </si>
  <si>
    <t>總額：</t>
    <phoneticPr fontId="1" type="noConversion"/>
  </si>
  <si>
    <t>二月收入及支出總結</t>
    <phoneticPr fontId="1" type="noConversion"/>
  </si>
  <si>
    <t>1月</t>
    <phoneticPr fontId="1" type="noConversion"/>
  </si>
  <si>
    <t>三月收入及支出總結</t>
    <phoneticPr fontId="1" type="noConversion"/>
  </si>
  <si>
    <t>2月</t>
    <phoneticPr fontId="1" type="noConversion"/>
  </si>
  <si>
    <t>四月收入及支出總結</t>
    <phoneticPr fontId="1" type="noConversion"/>
  </si>
  <si>
    <t>3月</t>
    <phoneticPr fontId="1" type="noConversion"/>
  </si>
  <si>
    <t>五月收入及支出總結</t>
    <phoneticPr fontId="1" type="noConversion"/>
  </si>
  <si>
    <t>4月</t>
    <phoneticPr fontId="1" type="noConversion"/>
  </si>
  <si>
    <t>六月收入及支出總結</t>
    <phoneticPr fontId="1" type="noConversion"/>
  </si>
  <si>
    <t>5月</t>
    <phoneticPr fontId="1" type="noConversion"/>
  </si>
  <si>
    <t>七月收入及支出總結</t>
    <phoneticPr fontId="1" type="noConversion"/>
  </si>
  <si>
    <t>6月</t>
    <phoneticPr fontId="1" type="noConversion"/>
  </si>
  <si>
    <t>八月收入及支出總結</t>
    <phoneticPr fontId="1" type="noConversion"/>
  </si>
  <si>
    <t>7月</t>
    <phoneticPr fontId="1" type="noConversion"/>
  </si>
  <si>
    <t>九月收入及支出總結</t>
    <phoneticPr fontId="1" type="noConversion"/>
  </si>
  <si>
    <t>十月收入及支出總結</t>
    <phoneticPr fontId="1" type="noConversion"/>
  </si>
  <si>
    <t>十一月收入及支出總結</t>
    <phoneticPr fontId="1" type="noConversion"/>
  </si>
  <si>
    <t>十二月收入及支出總結</t>
    <phoneticPr fontId="1" type="noConversion"/>
  </si>
  <si>
    <t>林子琪</t>
  </si>
  <si>
    <t>譚志杰</t>
  </si>
  <si>
    <t>譚志玲</t>
  </si>
  <si>
    <t>梁燕瓊</t>
  </si>
  <si>
    <t>梁燕良</t>
  </si>
  <si>
    <t>梁鎮紅</t>
  </si>
  <si>
    <t>大學生活費</t>
  </si>
  <si>
    <t>梁國杰</t>
  </si>
  <si>
    <t>------</t>
  </si>
  <si>
    <t>Maia姐</t>
  </si>
  <si>
    <t>2024年12月</t>
    <phoneticPr fontId="1" type="noConversion"/>
  </si>
  <si>
    <t>士巴拿</t>
  </si>
  <si>
    <t>德忠夫婦</t>
  </si>
  <si>
    <t>蘇偉昌闔家</t>
  </si>
  <si>
    <t>蘇山</t>
  </si>
  <si>
    <t>學生用品</t>
  </si>
  <si>
    <t>細細粒</t>
    <phoneticPr fontId="1" type="noConversion"/>
  </si>
  <si>
    <t>Ruby Chan闔家</t>
    <phoneticPr fontId="1" type="noConversion"/>
  </si>
  <si>
    <t>餅乾、牙膏、牙刷、洗衣液、沐浴露、洗頭水、麵條、牛奶</t>
    <phoneticPr fontId="1" type="noConversion"/>
  </si>
  <si>
    <t>林德華先生</t>
    <phoneticPr fontId="1" type="noConversion"/>
  </si>
  <si>
    <t>探訪資助</t>
  </si>
  <si>
    <t>活絡油及白花油</t>
    <phoneticPr fontId="1" type="noConversion"/>
  </si>
  <si>
    <t>探訪用品資助</t>
    <phoneticPr fontId="1" type="noConversion"/>
  </si>
  <si>
    <t>老人/困難戶用</t>
    <phoneticPr fontId="1" type="noConversion"/>
  </si>
  <si>
    <t>Joyce Wong</t>
    <phoneticPr fontId="1" type="noConversion"/>
  </si>
  <si>
    <t>一期學費資助</t>
    <phoneticPr fontId="1" type="noConversion"/>
  </si>
  <si>
    <t>梁嘉權學費資助</t>
    <phoneticPr fontId="1" type="noConversion"/>
  </si>
  <si>
    <t>梁佩纓</t>
    <phoneticPr fontId="1" type="noConversion"/>
  </si>
  <si>
    <t>Carol Tsang</t>
    <phoneticPr fontId="1" type="noConversion"/>
  </si>
  <si>
    <t>胡焯軒</t>
    <phoneticPr fontId="1" type="noConversion"/>
  </si>
  <si>
    <t>探訪物資</t>
    <phoneticPr fontId="1" type="noConversion"/>
  </si>
  <si>
    <t>餅乾、麵條、牛奶</t>
    <phoneticPr fontId="1" type="noConversion"/>
  </si>
  <si>
    <t>藍惠萍</t>
  </si>
  <si>
    <t>藍穎怡</t>
  </si>
  <si>
    <t>陳浩宇</t>
  </si>
  <si>
    <t>梁嘉樂</t>
  </si>
  <si>
    <t>蘇玉菲</t>
  </si>
  <si>
    <t>特別資助餐費</t>
    <phoneticPr fontId="1" type="noConversion"/>
  </si>
  <si>
    <t>新學年資助款</t>
    <phoneticPr fontId="1" type="noConversion"/>
  </si>
  <si>
    <t>學生聚會資助</t>
    <phoneticPr fontId="1" type="noConversion"/>
  </si>
  <si>
    <t>活絡油及驅風油</t>
    <phoneticPr fontId="1" type="noConversion"/>
  </si>
  <si>
    <t>學生家庭使用</t>
    <phoneticPr fontId="1" type="noConversion"/>
  </si>
  <si>
    <t>MOP1,820</t>
    <phoneticPr fontId="1" type="noConversion"/>
  </si>
  <si>
    <t>學生禮物及用品及前三名遊戲獎品</t>
    <phoneticPr fontId="1" type="noConversion"/>
  </si>
  <si>
    <t>匿名善心美女</t>
    <phoneticPr fontId="1" type="noConversion"/>
  </si>
  <si>
    <t>學生聚餐費用</t>
  </si>
  <si>
    <t>學生接載費用</t>
  </si>
  <si>
    <t>龍台寺司機</t>
    <phoneticPr fontId="1" type="noConversion"/>
  </si>
  <si>
    <t>和家美食</t>
    <phoneticPr fontId="1" type="noConversion"/>
  </si>
  <si>
    <t>學生陳美君</t>
    <phoneticPr fontId="1" type="noConversion"/>
  </si>
  <si>
    <t>特別探訪金</t>
    <phoneticPr fontId="1" type="noConversion"/>
  </si>
  <si>
    <t>17位學生</t>
    <phoneticPr fontId="1" type="noConversion"/>
  </si>
  <si>
    <t>探訪慰問現金</t>
    <phoneticPr fontId="1" type="noConversion"/>
  </si>
  <si>
    <t>每位學生派發¥100</t>
    <phoneticPr fontId="1" type="noConversion"/>
  </si>
  <si>
    <t>保暖杯，洗髮水，沐浴露，洗衣液，牙膏牙刷，毛巾，襪子，充電小風扇，文具，餅乾及零食。電煮鍋，運動手錶，藍芽耳機</t>
    <phoneticPr fontId="1" type="noConversion"/>
  </si>
  <si>
    <t>Dicken Pang</t>
  </si>
  <si>
    <t>施苡楠</t>
  </si>
  <si>
    <t>細細粒</t>
  </si>
  <si>
    <t>Nicky</t>
  </si>
  <si>
    <t>Ruby Chan闔家</t>
  </si>
  <si>
    <t>人師兄</t>
  </si>
  <si>
    <t>曾瑞鈞闔家</t>
  </si>
  <si>
    <t>梁啟鉅合家及麥綺文</t>
    <phoneticPr fontId="1" type="noConversion"/>
  </si>
  <si>
    <t>梁燕詩</t>
    <phoneticPr fontId="1" type="noConversion"/>
  </si>
  <si>
    <t>Lao Weng U</t>
    <phoneticPr fontId="1" type="noConversion"/>
  </si>
  <si>
    <t>Lao Weng U</t>
    <phoneticPr fontId="1" type="noConversion"/>
  </si>
  <si>
    <t>12個月助學善款</t>
    <phoneticPr fontId="1" type="noConversion"/>
  </si>
  <si>
    <t>1個月助學善款</t>
    <phoneticPr fontId="1" type="noConversion"/>
  </si>
  <si>
    <t>9個月助學善款</t>
    <phoneticPr fontId="1" type="noConversion"/>
  </si>
  <si>
    <t>5個月助學善款</t>
    <phoneticPr fontId="1" type="noConversion"/>
  </si>
  <si>
    <t>項目/受助人</t>
    <phoneticPr fontId="1" type="noConversion"/>
  </si>
  <si>
    <t>梁嘉權</t>
    <phoneticPr fontId="1" type="noConversion"/>
  </si>
  <si>
    <t>學校餐費</t>
    <phoneticPr fontId="1" type="noConversion"/>
  </si>
  <si>
    <t>助學善款 / 活動資助</t>
    <phoneticPr fontId="1" type="noConversion"/>
  </si>
  <si>
    <t>總收入：</t>
    <phoneticPr fontId="1" type="noConversion"/>
  </si>
  <si>
    <t>學生餐費 / 活動支出</t>
    <phoneticPr fontId="1" type="noConversion"/>
  </si>
  <si>
    <t>總支出：</t>
    <phoneticPr fontId="1" type="noConversion"/>
  </si>
  <si>
    <t>2025年8月份</t>
    <phoneticPr fontId="1" type="noConversion"/>
  </si>
  <si>
    <t>2025年9月份</t>
    <phoneticPr fontId="1" type="noConversion"/>
  </si>
  <si>
    <t>2025年10月份</t>
    <phoneticPr fontId="1" type="noConversion"/>
  </si>
  <si>
    <t>2025年11月份</t>
    <phoneticPr fontId="1" type="noConversion"/>
  </si>
  <si>
    <t>梁崇智</t>
    <phoneticPr fontId="1" type="noConversion"/>
  </si>
  <si>
    <t>上學期</t>
    <phoneticPr fontId="1" type="noConversion"/>
  </si>
  <si>
    <t>2025全年數據</t>
    <phoneticPr fontId="1" type="noConversion"/>
  </si>
  <si>
    <t>總收入</t>
    <phoneticPr fontId="1" type="noConversion"/>
  </si>
  <si>
    <t>總支出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</si>
</sst>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¥-804]#,##0.00;[Red][$¥-804]\-#,##0.00"/>
    <numFmt numFmtId="177" formatCode="m&quot;月&quot;d&quot;日&quot;;@"/>
  </numFmts>
  <fonts count="2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1D2129"/>
      <name val="微軟正黑體"/>
      <family val="2"/>
      <charset val="136"/>
    </font>
    <font>
      <b/>
      <sz val="18"/>
      <color theme="9" tint="-0.249977111117893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4"/>
      <color rgb="FF1D2129"/>
      <name val="微軟正黑體"/>
      <family val="2"/>
      <charset val="136"/>
    </font>
    <font>
      <b/>
      <u val="double"/>
      <sz val="14"/>
      <color rgb="FF1D2129"/>
      <name val="微軟正黑體"/>
      <family val="2"/>
      <charset val="136"/>
    </font>
    <font>
      <b/>
      <sz val="15"/>
      <color theme="0"/>
      <name val="微軟正黑體"/>
      <family val="2"/>
      <charset val="136"/>
    </font>
    <font>
      <sz val="15"/>
      <color theme="0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10"/>
      <color theme="1"/>
      <name val="微軟正黑體"/>
      <family val="2"/>
      <charset val="136"/>
    </font>
    <font>
      <b/>
      <sz val="18"/>
      <color theme="9" tint="0.79998168889431442"/>
      <name val="微軟正黑體"/>
      <family val="2"/>
      <charset val="136"/>
    </font>
    <font>
      <b/>
      <sz val="14"/>
      <color rgb="FF00B0F0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4"/>
      <color rgb="FF00B050"/>
      <name val="微軟正黑體"/>
      <family val="2"/>
      <charset val="136"/>
    </font>
    <font>
      <b/>
      <sz val="14"/>
      <color rgb="FF1D2129"/>
      <name val="微軟正黑體"/>
      <family val="2"/>
      <charset val="136"/>
    </font>
    <font>
      <sz val="18"/>
      <color theme="1"/>
      <name val="微軟正黑體"/>
      <family val="2"/>
      <charset val="136"/>
    </font>
    <font>
      <sz val="10"/>
      <color rgb="FF1D2129"/>
      <name val="微軟正黑體"/>
      <family val="2"/>
      <charset val="136"/>
    </font>
    <font>
      <b/>
      <sz val="14"/>
      <color theme="7" tint="-0.499984740745262"/>
      <name val="微軟正黑體"/>
      <family val="2"/>
      <charset val="136"/>
    </font>
    <font>
      <sz val="12"/>
      <color theme="7" tint="-0.499984740745262"/>
      <name val="微軟正黑體"/>
      <family val="2"/>
      <charset val="136"/>
    </font>
    <font>
      <b/>
      <sz val="18"/>
      <color theme="7" tint="-0.499984740745262"/>
      <name val="微軟正黑體"/>
      <family val="2"/>
      <charset val="136"/>
    </font>
    <font>
      <sz val="11"/>
      <color rgb="FF1D2129"/>
      <name val="微軟正黑體"/>
      <family val="2"/>
      <charset val="136"/>
    </font>
    <font>
      <b/>
      <sz val="14"/>
      <color rgb="FF7030A0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8"/>
      <color rgb="FFFF0000"/>
      <name val="微軟正黑體"/>
      <family val="2"/>
      <charset val="136"/>
    </font>
    <font>
      <b/>
      <sz val="18"/>
      <color rgb="FF7030A0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4506668294322"/>
        <bgColor indexed="64"/>
      </patternFill>
    </fill>
  </fills>
  <borders count="16">
    <border>
      <left/>
      <right/>
      <top/>
      <bottom/>
      <diagonal/>
    </border>
    <border>
      <left/>
      <right/>
      <top style="dotted">
        <color theme="6" tint="-0.499984740745262"/>
      </top>
      <bottom/>
      <diagonal/>
    </border>
    <border>
      <left/>
      <right/>
      <top/>
      <bottom style="dotted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/>
      <top/>
      <bottom/>
      <diagonal/>
    </border>
    <border>
      <left style="double">
        <color theme="6" tint="-0.499984740745262"/>
      </left>
      <right style="dotted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uble">
        <color theme="6" tint="-0.499984740745262"/>
      </top>
      <bottom style="dotted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tted">
        <color theme="6" tint="-0.499984740745262"/>
      </top>
      <bottom style="dotted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tted">
        <color theme="6" tint="-0.499984740745262"/>
      </left>
      <right style="double">
        <color theme="6" tint="-0.499984740745262"/>
      </right>
      <top style="dotted">
        <color theme="6" tint="-0.499984740745262"/>
      </top>
      <bottom style="double">
        <color theme="6" tint="-0.499984740745262"/>
      </bottom>
      <diagonal/>
    </border>
    <border>
      <left style="double">
        <color theme="6" tint="-0.499984740745262"/>
      </left>
      <right style="dotted">
        <color theme="6" tint="-0.499984740745262"/>
      </right>
      <top style="dotted">
        <color theme="6" tint="-0.499984740745262"/>
      </top>
      <bottom/>
      <diagonal/>
    </border>
    <border>
      <left style="dotted">
        <color theme="6" tint="-0.499984740745262"/>
      </left>
      <right style="dotted">
        <color theme="6" tint="-0.499984740745262"/>
      </right>
      <top style="dotted">
        <color theme="6" tint="-0.499984740745262"/>
      </top>
      <bottom/>
      <diagonal/>
    </border>
    <border>
      <left style="dotted">
        <color theme="6" tint="-0.499984740745262"/>
      </left>
      <right style="double">
        <color theme="6" tint="-0.499984740745262"/>
      </right>
      <top style="dotted">
        <color theme="6" tint="-0.499984740745262"/>
      </top>
      <bottom/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176" fontId="2" fillId="0" borderId="3" xfId="0" applyNumberFormat="1" applyFont="1" applyBorder="1" applyAlignment="1">
      <alignment horizontal="right" vertical="center"/>
    </xf>
    <xf numFmtId="176" fontId="6" fillId="0" borderId="3" xfId="0" applyNumberFormat="1" applyFont="1" applyBorder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176" fontId="6" fillId="0" borderId="9" xfId="0" applyNumberFormat="1" applyFont="1" applyBorder="1" applyAlignment="1">
      <alignment horizontal="right" vertical="center"/>
    </xf>
    <xf numFmtId="176" fontId="7" fillId="0" borderId="12" xfId="0" applyNumberFormat="1" applyFont="1" applyBorder="1" applyAlignment="1">
      <alignment horizontal="right" vertical="center"/>
    </xf>
    <xf numFmtId="176" fontId="2" fillId="0" borderId="14" xfId="0" applyNumberFormat="1" applyFont="1" applyBorder="1" applyAlignment="1">
      <alignment horizontal="right" vertical="center"/>
    </xf>
    <xf numFmtId="0" fontId="10" fillId="0" borderId="0" xfId="0" applyFont="1">
      <alignment vertical="center"/>
    </xf>
    <xf numFmtId="0" fontId="13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1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7" fontId="2" fillId="0" borderId="8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8" fillId="0" borderId="3" xfId="0" quotePrefix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8" fillId="0" borderId="14" xfId="0" quotePrefix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wrapText="1"/>
    </xf>
    <xf numFmtId="177" fontId="2" fillId="0" borderId="13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/>
    </xf>
    <xf numFmtId="0" fontId="19" fillId="4" borderId="8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/>
    </xf>
    <xf numFmtId="0" fontId="19" fillId="4" borderId="9" xfId="0" applyFont="1" applyFill="1" applyBorder="1" applyAlignment="1">
      <alignment horizontal="center" vertical="center"/>
    </xf>
    <xf numFmtId="176" fontId="5" fillId="3" borderId="11" xfId="0" applyNumberFormat="1" applyFont="1" applyFill="1" applyBorder="1" applyAlignment="1">
      <alignment horizontal="right" vertical="center"/>
    </xf>
    <xf numFmtId="0" fontId="3" fillId="3" borderId="12" xfId="0" quotePrefix="1" applyFont="1" applyFill="1" applyBorder="1" applyAlignment="1">
      <alignment horizontal="center" vertical="center"/>
    </xf>
    <xf numFmtId="0" fontId="19" fillId="3" borderId="11" xfId="0" applyFont="1" applyFill="1" applyBorder="1" applyAlignment="1">
      <alignment horizontal="right" vertical="center"/>
    </xf>
    <xf numFmtId="0" fontId="18" fillId="0" borderId="1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1" fillId="3" borderId="6" xfId="0" applyFont="1" applyFill="1" applyBorder="1" applyAlignment="1">
      <alignment horizontal="center" vertical="center"/>
    </xf>
    <xf numFmtId="0" fontId="21" fillId="3" borderId="7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/>
    </xf>
    <xf numFmtId="0" fontId="26" fillId="3" borderId="5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6" fillId="0" borderId="11" xfId="0" applyFont="1" applyBorder="1" applyAlignment="1">
      <alignment horizontal="center" vertical="center"/>
    </xf>
    <xf numFmtId="0" fontId="10" fillId="0" borderId="11" xfId="0" applyFont="1" applyBorder="1">
      <alignment vertical="center"/>
    </xf>
    <xf numFmtId="0" fontId="21" fillId="3" borderId="5" xfId="0" applyFont="1" applyFill="1" applyBorder="1" applyAlignment="1">
      <alignment horizontal="center" vertical="center"/>
    </xf>
    <xf numFmtId="0" fontId="21" fillId="3" borderId="6" xfId="0" applyFont="1" applyFill="1" applyBorder="1" applyAlignment="1">
      <alignment horizontal="center" vertical="center"/>
    </xf>
    <xf numFmtId="0" fontId="21" fillId="3" borderId="7" xfId="0" applyFont="1" applyFill="1" applyBorder="1" applyAlignment="1">
      <alignment horizontal="center" vertical="center"/>
    </xf>
    <xf numFmtId="0" fontId="3" fillId="3" borderId="10" xfId="0" quotePrefix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1" fillId="3" borderId="10" xfId="0" quotePrefix="1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 vertical="center"/>
    </xf>
    <xf numFmtId="0" fontId="3" fillId="3" borderId="11" xfId="0" quotePrefix="1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e47da1cc39480c89/&#25991;&#20214;/PRPA/2024&#25910;&#25903;&#32048;&#31680;&#21450;&#39192;&#38989;.xlsx" TargetMode="External"/><Relationship Id="rId1" Type="http://schemas.openxmlformats.org/officeDocument/2006/relationships/externalLinkPath" Target="2024&#25910;&#25903;&#32048;&#31680;&#21450;&#39192;&#389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全年金額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9">
          <cell r="D9">
            <v>28510.11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5E4DA-5DF7-44D0-A13D-0C48D844B019}">
  <sheetPr>
    <tabColor theme="7" tint="-0.249977111117893"/>
  </sheetPr>
  <dimension ref="A2:E123"/>
  <sheetViews>
    <sheetView showGridLines="0" zoomScale="90" zoomScaleNormal="90" workbookViewId="0">
      <selection activeCell="D8" sqref="D8:E8"/>
    </sheetView>
  </sheetViews>
  <sheetFormatPr defaultColWidth="8.81640625" defaultRowHeight="15.5" x14ac:dyDescent="0.4"/>
  <cols>
    <col min="1" max="1" width="24.6328125" style="12" customWidth="1"/>
    <col min="2" max="2" width="20.6328125" style="12" customWidth="1"/>
    <col min="3" max="3" width="8.81640625" style="12"/>
    <col min="4" max="5" width="20.6328125" style="12" customWidth="1"/>
    <col min="6" max="16384" width="8.81640625" style="12"/>
  </cols>
  <sheetData>
    <row r="2" spans="1:5" ht="22" customHeight="1" x14ac:dyDescent="0.4">
      <c r="A2" s="51" t="s">
        <v>159</v>
      </c>
      <c r="B2" s="52"/>
      <c r="D2" s="51" t="s">
        <v>159</v>
      </c>
      <c r="E2" s="52"/>
    </row>
    <row r="3" spans="1:5" ht="22" customHeight="1" x14ac:dyDescent="0.4">
      <c r="A3" s="28" t="s">
        <v>0</v>
      </c>
      <c r="B3" s="28" t="s">
        <v>1</v>
      </c>
      <c r="D3" s="28" t="s">
        <v>2</v>
      </c>
      <c r="E3" s="2" cm="1">
        <f t="array" aca="1" ref="E3" ca="1">SUMPRODUCT(SUMIF(INDIRECT("'"&amp;{"jan","feb","mar","apr","may","jun","jul","Aug","sep","oct","nov","dec"}&amp;"'!B:B"), D3, INDIRECT("'"&amp;{"jan","feb","mar","apr","may","jun","jul","Aug","sep","oct","nov","dec"}&amp;"'!D:D")))</f>
        <v>16392.465533980583</v>
      </c>
    </row>
    <row r="4" spans="1:5" ht="22" customHeight="1" x14ac:dyDescent="0.4">
      <c r="A4" s="27" t="s">
        <v>5</v>
      </c>
      <c r="B4" s="2" cm="1">
        <f t="array" aca="1" ref="B4" ca="1">SUMPRODUCT(SUMIF(INDIRECT("'"&amp;{"jan","feb","mar","apr","may","jun","jul","Aug","sep","oct","nov","dec"}&amp;"'!B:B"), A4, INDIRECT("'"&amp;{"jan","feb","mar","apr","may","jun","jul","Aug","sep","oct","nov","dec"}&amp;"'!D:D")))</f>
        <v>3600</v>
      </c>
      <c r="D4" s="28" t="s">
        <v>34</v>
      </c>
      <c r="E4" s="2" cm="1">
        <f t="array" aca="1" ref="E4" ca="1">SUMPRODUCT(SUMIF(INDIRECT("'"&amp;{"jan","feb","mar","apr","may","jun","jul","Aug","sep","oct","nov","dec"}&amp;"'!B:B"), D4, INDIRECT("'"&amp;{"jan","feb","mar","apr","may","jun","jul","Aug","sep","oct","nov","dec"}&amp;"'!D:D")))+SUMPRODUCT(SUMIF(INDIRECT("'"&amp;{"jan","feb","mar","apr","may","jun","jul","Aug","sep","oct","nov","dec"}&amp;"'!B:B"), "助學善款 / 活動資助", INDIRECT("'"&amp;{"jan","feb","mar","apr","may","jun","jul","Aug","sep","oct","nov","dec"}&amp;"'!D:D")))</f>
        <v>97000</v>
      </c>
    </row>
    <row r="5" spans="1:5" ht="22" customHeight="1" x14ac:dyDescent="0.4">
      <c r="A5" s="27" t="s">
        <v>6</v>
      </c>
      <c r="B5" s="2" cm="1">
        <f t="array" aca="1" ref="B5" ca="1">SUMPRODUCT(SUMIF(INDIRECT("'"&amp;{"jan","feb","mar","apr","may","jun","jul","Aug","sep","oct","nov","dec"}&amp;"'!B:B"), A5, INDIRECT("'"&amp;{"jan","feb","mar","apr","may","jun","jul","Aug","sep","oct","nov","dec"}&amp;"'!D:D")))</f>
        <v>3600</v>
      </c>
      <c r="D5" s="28" t="s">
        <v>37</v>
      </c>
      <c r="E5" s="2" cm="1">
        <f t="array" aca="1" ref="E5" ca="1">SUMPRODUCT(SUMIF(INDIRECT("'"&amp;{"jan","feb","mar","apr","may","jun","jul","Aug","sep","oct","nov","dec"}&amp;"'!B:B"), D5, INDIRECT("'"&amp;{"jan","feb","mar","apr","may","jun","jul","Aug","sep","oct","nov","dec"}&amp;"'!D:D")))</f>
        <v>-17302.47</v>
      </c>
    </row>
    <row r="6" spans="1:5" ht="22" customHeight="1" x14ac:dyDescent="0.4">
      <c r="A6" s="27" t="s">
        <v>7</v>
      </c>
      <c r="B6" s="2" cm="1">
        <f t="array" aca="1" ref="B6" ca="1">SUMPRODUCT(SUMIF(INDIRECT("'"&amp;{"jan","feb","mar","apr","may","jun","jul","Aug","sep","oct","nov","dec"}&amp;"'!B:B"), A6, INDIRECT("'"&amp;{"jan","feb","mar","apr","may","jun","jul","Aug","sep","oct","nov","dec"}&amp;"'!D:D")))</f>
        <v>3600</v>
      </c>
      <c r="D6" s="28" t="s">
        <v>38</v>
      </c>
      <c r="E6" s="2" cm="1">
        <f t="array" aca="1" ref="E6" ca="1">SUMPRODUCT(SUMIF(INDIRECT("'"&amp;{"jan","feb","mar","apr","may","jun","jul","Aug","sep","oct","nov","dec"}&amp;"'!B:B"), D6, INDIRECT("'"&amp;{"jan","feb","mar","apr","may","jun","jul","Aug","sep","oct","nov","dec"}&amp;"'!D:D")))+SUMPRODUCT(SUMIF(INDIRECT("'"&amp;{"jan","feb","mar","apr","may","jun","jul","Aug","sep","oct","nov","dec"}&amp;"'!B:B"), "學生餐費 / 活動支出", INDIRECT("'"&amp;{"jan","feb","mar","apr","may","jun","jul","Aug","sep","oct","nov","dec"}&amp;"'!D:D")))</f>
        <v>-86980</v>
      </c>
    </row>
    <row r="7" spans="1:5" ht="22" customHeight="1" x14ac:dyDescent="0.4">
      <c r="A7" s="27" t="s">
        <v>8</v>
      </c>
      <c r="B7" s="2" cm="1">
        <f t="array" aca="1" ref="B7" ca="1">SUMPRODUCT(SUMIF(INDIRECT("'"&amp;{"jan","feb","mar","apr","may","jun","jul","Aug","sep","oct","nov","dec"}&amp;"'!B:B"), A7, INDIRECT("'"&amp;{"jan","feb","mar","apr","may","jun","jul","Aug","sep","oct","nov","dec"}&amp;"'!D:D")))</f>
        <v>4100</v>
      </c>
      <c r="D7"/>
      <c r="E7" s="7"/>
    </row>
    <row r="8" spans="1:5" ht="22" customHeight="1" x14ac:dyDescent="0.4">
      <c r="A8" s="27" t="s">
        <v>9</v>
      </c>
      <c r="B8" s="2" cm="1">
        <f t="array" aca="1" ref="B8" ca="1">SUMPRODUCT(SUMIF(INDIRECT("'"&amp;{"jan","feb","mar","apr","may","jun","jul","Aug","sep","oct","nov","dec"}&amp;"'!B:B"), A8, INDIRECT("'"&amp;{"jan","feb","mar","apr","may","jun","jul","Aug","sep","oct","nov","dec"}&amp;"'!D:D")))</f>
        <v>3600</v>
      </c>
      <c r="D8" s="51"/>
      <c r="E8" s="52"/>
    </row>
    <row r="9" spans="1:5" ht="22" customHeight="1" x14ac:dyDescent="0.4">
      <c r="A9" s="27" t="s">
        <v>10</v>
      </c>
      <c r="B9" s="2" cm="1">
        <f t="array" aca="1" ref="B9" ca="1">SUMPRODUCT(SUMIF(INDIRECT("'"&amp;{"jan","feb","mar","apr","may","jun","jul","Aug","sep","oct","nov","dec"}&amp;"'!B:B"), A9, INDIRECT("'"&amp;{"jan","feb","mar","apr","may","jun","jul","Aug","sep","oct","nov","dec"}&amp;"'!D:D")))</f>
        <v>3600</v>
      </c>
      <c r="D9" s="28" t="s">
        <v>160</v>
      </c>
      <c r="E9" s="2">
        <f ca="1">E3+E4</f>
        <v>113392.46553398058</v>
      </c>
    </row>
    <row r="10" spans="1:5" ht="22" customHeight="1" x14ac:dyDescent="0.4">
      <c r="A10" s="27" t="s">
        <v>11</v>
      </c>
      <c r="B10" s="2" cm="1">
        <f t="array" aca="1" ref="B10" ca="1">SUMPRODUCT(SUMIF(INDIRECT("'"&amp;{"jan","feb","mar","apr","may","jun","jul","Aug","sep","oct","nov","dec"}&amp;"'!B:B"), A10, INDIRECT("'"&amp;{"jan","feb","mar","apr","may","jun","jul","Aug","sep","oct","nov","dec"}&amp;"'!D:D")))</f>
        <v>3600</v>
      </c>
      <c r="D10" s="28" t="s">
        <v>161</v>
      </c>
      <c r="E10" s="2">
        <f ca="1">E5+E6</f>
        <v>-104282.47</v>
      </c>
    </row>
    <row r="11" spans="1:5" ht="22" customHeight="1" x14ac:dyDescent="0.4">
      <c r="A11" s="27" t="s">
        <v>12</v>
      </c>
      <c r="B11" s="2" cm="1">
        <f t="array" aca="1" ref="B11" ca="1">SUMPRODUCT(SUMIF(INDIRECT("'"&amp;{"jan","feb","mar","apr","may","jun","jul","Aug","sep","oct","nov","dec"}&amp;"'!B:B"), A11, INDIRECT("'"&amp;{"jan","feb","mar","apr","may","jun","jul","Aug","sep","oct","nov","dec"}&amp;"'!D:D")))</f>
        <v>4100</v>
      </c>
      <c r="D11" s="28"/>
      <c r="E11" s="2"/>
    </row>
    <row r="12" spans="1:5" ht="22" customHeight="1" x14ac:dyDescent="0.4">
      <c r="A12" s="27" t="s">
        <v>13</v>
      </c>
      <c r="B12" s="2" cm="1">
        <f t="array" aca="1" ref="B12" ca="1">SUMPRODUCT(SUMIF(INDIRECT("'"&amp;{"jan","feb","mar","apr","may","jun","jul","Aug","sep","oct","nov","dec"}&amp;"'!B:B"), A12, INDIRECT("'"&amp;{"jan","feb","mar","apr","may","jun","jul","Aug","sep","oct","nov","dec"}&amp;"'!D:D")))</f>
        <v>3600</v>
      </c>
      <c r="D12" s="28"/>
      <c r="E12" s="2"/>
    </row>
    <row r="13" spans="1:5" ht="22" customHeight="1" x14ac:dyDescent="0.4">
      <c r="A13" s="27" t="s">
        <v>135</v>
      </c>
      <c r="B13" s="2" cm="1">
        <f t="array" aca="1" ref="B13" ca="1">SUMPRODUCT(SUMIF(INDIRECT("'"&amp;{"jan","feb","mar","apr","may","jun","jul","Aug","sep","oct","nov","dec"}&amp;"'!B:B"), A13, INDIRECT("'"&amp;{"jan","feb","mar","apr","may","jun","jul","Aug","sep","oct","nov","dec"}&amp;"'!D:D")))</f>
        <v>3600</v>
      </c>
    </row>
    <row r="14" spans="1:5" ht="22" customHeight="1" x14ac:dyDescent="0.4">
      <c r="A14" s="27" t="s">
        <v>14</v>
      </c>
      <c r="B14" s="2" cm="1">
        <f t="array" aca="1" ref="B14" ca="1">SUMPRODUCT(SUMIF(INDIRECT("'"&amp;{"jan","feb","mar","apr","may","jun","jul","Aug","sep","oct","nov","dec"}&amp;"'!B:B"), A14, INDIRECT("'"&amp;{"jan","feb","mar","apr","may","jun","jul","Aug","sep","oct","nov","dec"}&amp;"'!D:D")))</f>
        <v>3600</v>
      </c>
    </row>
    <row r="15" spans="1:5" ht="22" customHeight="1" x14ac:dyDescent="0.4">
      <c r="A15" s="27" t="s">
        <v>104</v>
      </c>
      <c r="B15" s="2" cm="1">
        <f t="array" aca="1" ref="B15" ca="1">SUMPRODUCT(SUMIF(INDIRECT("'"&amp;{"jan","feb","mar","apr","may","jun","jul","Aug","sep","oct","nov","dec"}&amp;"'!B:B"), A15, INDIRECT("'"&amp;{"jan","feb","mar","apr","may","jun","jul","Aug","sep","oct","nov","dec"}&amp;"'!D:D")))</f>
        <v>1000</v>
      </c>
    </row>
    <row r="16" spans="1:5" ht="22" customHeight="1" x14ac:dyDescent="0.4">
      <c r="A16" s="27" t="s">
        <v>15</v>
      </c>
      <c r="B16" s="2" cm="1">
        <f t="array" aca="1" ref="B16" ca="1">SUMPRODUCT(SUMIF(INDIRECT("'"&amp;{"jan","feb","mar","apr","may","jun","jul","Aug","sep","oct","nov","dec"}&amp;"'!B:B"), A16, INDIRECT("'"&amp;{"jan","feb","mar","apr","may","jun","jul","Aug","sep","oct","nov","dec"}&amp;"'!D:D")))</f>
        <v>5200</v>
      </c>
    </row>
    <row r="17" spans="1:2" ht="22" customHeight="1" x14ac:dyDescent="0.4">
      <c r="A17" s="27" t="s">
        <v>16</v>
      </c>
      <c r="B17" s="2" cm="1">
        <f t="array" aca="1" ref="B17" ca="1">SUMPRODUCT(SUMIF(INDIRECT("'"&amp;{"jan","feb","mar","apr","may","jun","jul","Aug","sep","oct","nov","dec"}&amp;"'!B:B"), A17, INDIRECT("'"&amp;{"jan","feb","mar","apr","may","jun","jul","Aug","sep","oct","nov","dec"}&amp;"'!D:D")))</f>
        <v>3600</v>
      </c>
    </row>
    <row r="18" spans="1:2" ht="22" customHeight="1" x14ac:dyDescent="0.4">
      <c r="A18" s="27" t="s">
        <v>17</v>
      </c>
      <c r="B18" s="2" cm="1">
        <f t="array" aca="1" ref="B18" ca="1">SUMPRODUCT(SUMIF(INDIRECT("'"&amp;{"jan","feb","mar","apr","may","jun","jul","Aug","sep","oct","nov","dec"}&amp;"'!B:B"), A18, INDIRECT("'"&amp;{"jan","feb","mar","apr","may","jun","jul","Aug","sep","oct","nov","dec"}&amp;"'!D:D")))</f>
        <v>900</v>
      </c>
    </row>
    <row r="19" spans="1:2" ht="22" customHeight="1" x14ac:dyDescent="0.4">
      <c r="A19" s="27" t="s">
        <v>18</v>
      </c>
      <c r="B19" s="2" cm="1">
        <f t="array" aca="1" ref="B19" ca="1">SUMPRODUCT(SUMIF(INDIRECT("'"&amp;{"jan","feb","mar","apr","may","jun","jul","Aug","sep","oct","nov","dec"}&amp;"'!B:B"), A19, INDIRECT("'"&amp;{"jan","feb","mar","apr","may","jun","jul","Aug","sep","oct","nov","dec"}&amp;"'!D:D")))</f>
        <v>1200</v>
      </c>
    </row>
    <row r="20" spans="1:2" ht="22" customHeight="1" x14ac:dyDescent="0.4">
      <c r="A20" s="27" t="s">
        <v>19</v>
      </c>
      <c r="B20" s="2" cm="1">
        <f t="array" aca="1" ref="B20" ca="1">SUMPRODUCT(SUMIF(INDIRECT("'"&amp;{"jan","feb","mar","apr","may","jun","jul","Aug","sep","oct","nov","dec"}&amp;"'!B:B"), A20, INDIRECT("'"&amp;{"jan","feb","mar","apr","may","jun","jul","Aug","sep","oct","nov","dec"}&amp;"'!D:D")))</f>
        <v>0</v>
      </c>
    </row>
    <row r="21" spans="1:2" ht="22" customHeight="1" x14ac:dyDescent="0.4">
      <c r="A21" s="27" t="s">
        <v>20</v>
      </c>
      <c r="B21" s="2" cm="1">
        <f t="array" aca="1" ref="B21" ca="1">SUMPRODUCT(SUMIF(INDIRECT("'"&amp;{"jan","feb","mar","apr","may","jun","jul","Aug","sep","oct","nov","dec"}&amp;"'!B:B"), A21, INDIRECT("'"&amp;{"jan","feb","mar","apr","may","jun","jul","Aug","sep","oct","nov","dec"}&amp;"'!D:D")))</f>
        <v>2700</v>
      </c>
    </row>
    <row r="22" spans="1:2" ht="22" customHeight="1" x14ac:dyDescent="0.4">
      <c r="A22" s="27" t="s">
        <v>21</v>
      </c>
      <c r="B22" s="2" cm="1">
        <f t="array" aca="1" ref="B22" ca="1">SUMPRODUCT(SUMIF(INDIRECT("'"&amp;{"jan","feb","mar","apr","may","jun","jul","Aug","sep","oct","nov","dec"}&amp;"'!B:B"), A22, INDIRECT("'"&amp;{"jan","feb","mar","apr","may","jun","jul","Aug","sep","oct","nov","dec"}&amp;"'!D:D")))</f>
        <v>1000</v>
      </c>
    </row>
    <row r="23" spans="1:2" ht="22" customHeight="1" x14ac:dyDescent="0.4">
      <c r="A23" s="27" t="s">
        <v>138</v>
      </c>
      <c r="B23" s="2" cm="1">
        <f t="array" aca="1" ref="B23" ca="1">SUMPRODUCT(SUMIF(INDIRECT("'"&amp;{"jan","feb","mar","apr","may","jun","jul","Aug","sep","oct","nov","dec"}&amp;"'!B:B"), A23, INDIRECT("'"&amp;{"jan","feb","mar","apr","may","jun","jul","Aug","sep","oct","nov","dec"}&amp;"'!D:D")))</f>
        <v>2700</v>
      </c>
    </row>
    <row r="24" spans="1:2" ht="22" customHeight="1" x14ac:dyDescent="0.4">
      <c r="A24" s="27" t="s">
        <v>22</v>
      </c>
      <c r="B24" s="2" cm="1">
        <f t="array" aca="1" ref="B24" ca="1">SUMPRODUCT(SUMIF(INDIRECT("'"&amp;{"jan","feb","mar","apr","may","jun","jul","Aug","sep","oct","nov","dec"}&amp;"'!B:B"), A24, INDIRECT("'"&amp;{"jan","feb","mar","apr","may","jun","jul","Aug","sep","oct","nov","dec"}&amp;"'!D:D")))</f>
        <v>500</v>
      </c>
    </row>
    <row r="25" spans="1:2" ht="22" customHeight="1" x14ac:dyDescent="0.4">
      <c r="A25" s="27" t="s">
        <v>23</v>
      </c>
      <c r="B25" s="2" cm="1">
        <f t="array" aca="1" ref="B25" ca="1">SUMPRODUCT(SUMIF(INDIRECT("'"&amp;{"jan","feb","mar","apr","may","jun","jul","Aug","sep","oct","nov","dec"}&amp;"'!B:B"), A25, INDIRECT("'"&amp;{"jan","feb","mar","apr","may","jun","jul","Aug","sep","oct","nov","dec"}&amp;"'!D:D")))</f>
        <v>2000</v>
      </c>
    </row>
    <row r="26" spans="1:2" ht="22" customHeight="1" x14ac:dyDescent="0.4">
      <c r="A26" s="27" t="s">
        <v>24</v>
      </c>
      <c r="B26" s="2" cm="1">
        <f t="array" aca="1" ref="B26" ca="1">SUMPRODUCT(SUMIF(INDIRECT("'"&amp;{"jan","feb","mar","apr","may","jun","jul","Aug","sep","oct","nov","dec"}&amp;"'!B:B"), A26, INDIRECT("'"&amp;{"jan","feb","mar","apr","may","jun","jul","Aug","sep","oct","nov","dec"}&amp;"'!D:D")))</f>
        <v>1500</v>
      </c>
    </row>
    <row r="27" spans="1:2" ht="22" customHeight="1" x14ac:dyDescent="0.4">
      <c r="A27" s="27" t="s">
        <v>25</v>
      </c>
      <c r="B27" s="2" cm="1">
        <f t="array" aca="1" ref="B27" ca="1">SUMPRODUCT(SUMIF(INDIRECT("'"&amp;{"jan","feb","mar","apr","may","jun","jul","Aug","sep","oct","nov","dec"}&amp;"'!B:B"), A27, INDIRECT("'"&amp;{"jan","feb","mar","apr","may","jun","jul","Aug","sep","oct","nov","dec"}&amp;"'!D:D")))</f>
        <v>0</v>
      </c>
    </row>
    <row r="28" spans="1:2" ht="22" customHeight="1" x14ac:dyDescent="0.4">
      <c r="A28" s="27" t="s">
        <v>26</v>
      </c>
      <c r="B28" s="2" cm="1">
        <f t="array" aca="1" ref="B28" ca="1">SUMPRODUCT(SUMIF(INDIRECT("'"&amp;{"jan","feb","mar","apr","may","jun","jul","Aug","sep","oct","nov","dec"}&amp;"'!B:B"), A28, INDIRECT("'"&amp;{"jan","feb","mar","apr","may","jun","jul","Aug","sep","oct","nov","dec"}&amp;"'!D:D")))</f>
        <v>4800</v>
      </c>
    </row>
    <row r="29" spans="1:2" ht="22" customHeight="1" x14ac:dyDescent="0.4">
      <c r="A29" s="27" t="s">
        <v>133</v>
      </c>
      <c r="B29" s="2" cm="1">
        <f t="array" aca="1" ref="B29" ca="1">SUMPRODUCT(SUMIF(INDIRECT("'"&amp;{"jan","feb","mar","apr","may","jun","jul","Aug","sep","oct","nov","dec"}&amp;"'!B:B"), A29, INDIRECT("'"&amp;{"jan","feb","mar","apr","may","jun","jul","Aug","sep","oct","nov","dec"}&amp;"'!D:D")))</f>
        <v>25700</v>
      </c>
    </row>
    <row r="30" spans="1:2" ht="22" customHeight="1" x14ac:dyDescent="0.4">
      <c r="A30" s="27" t="s">
        <v>27</v>
      </c>
      <c r="B30" s="2" cm="1">
        <f t="array" aca="1" ref="B30" ca="1">SUMPRODUCT(SUMIF(INDIRECT("'"&amp;{"jan","feb","mar","apr","may","jun","jul","Aug","sep","oct","nov","dec"}&amp;"'!B:B"), A30, INDIRECT("'"&amp;{"jan","feb","mar","apr","may","jun","jul","Aug","sep","oct","nov","dec"}&amp;"'!D:D")))</f>
        <v>400</v>
      </c>
    </row>
    <row r="31" spans="1:2" ht="22" customHeight="1" x14ac:dyDescent="0.4">
      <c r="A31" s="27" t="s">
        <v>28</v>
      </c>
      <c r="B31" s="2" cm="1">
        <f t="array" aca="1" ref="B31" ca="1">SUMPRODUCT(SUMIF(INDIRECT("'"&amp;{"jan","feb","mar","apr","may","jun","jul","Aug","sep","oct","nov","dec"}&amp;"'!B:B"), A31, INDIRECT("'"&amp;{"jan","feb","mar","apr","may","jun","jul","Aug","sep","oct","nov","dec"}&amp;"'!D:D")))</f>
        <v>0</v>
      </c>
    </row>
    <row r="32" spans="1:2" ht="22" customHeight="1" x14ac:dyDescent="0.4">
      <c r="A32" s="27" t="s">
        <v>105</v>
      </c>
      <c r="B32" s="2" cm="1">
        <f t="array" aca="1" ref="B32" ca="1">SUMPRODUCT(SUMIF(INDIRECT("'"&amp;{"jan","feb","mar","apr","may","jun","jul","Aug","sep","oct","nov","dec"}&amp;"'!B:B"), A32, INDIRECT("'"&amp;{"jan","feb","mar","apr","may","jun","jul","Aug","sep","oct","nov","dec"}&amp;"'!D:D")))</f>
        <v>2700</v>
      </c>
    </row>
    <row r="33" spans="1:2" ht="22" customHeight="1" x14ac:dyDescent="0.4">
      <c r="A33" s="27" t="s">
        <v>140</v>
      </c>
      <c r="B33" s="2" cm="1">
        <f t="array" aca="1" ref="B33" ca="1">SUMPRODUCT(SUMIF(INDIRECT("'"&amp;{"jan","feb","mar","apr","may","jun","jul","Aug","sep","oct","nov","dec"}&amp;"'!B:B"), A33, INDIRECT("'"&amp;{"jan","feb","mar","apr","may","jun","jul","Aug","sep","oct","nov","dec"}&amp;"'!D:D")))</f>
        <v>1100</v>
      </c>
    </row>
    <row r="34" spans="1:2" ht="22" customHeight="1" x14ac:dyDescent="0.4">
      <c r="A34"/>
      <c r="B34"/>
    </row>
    <row r="35" spans="1:2" ht="22" customHeight="1" x14ac:dyDescent="0.4">
      <c r="A35"/>
      <c r="B35"/>
    </row>
    <row r="36" spans="1:2" ht="22" customHeight="1" x14ac:dyDescent="0.4">
      <c r="A36"/>
      <c r="B36"/>
    </row>
    <row r="37" spans="1:2" ht="22" customHeight="1" x14ac:dyDescent="0.4">
      <c r="A37"/>
      <c r="B37"/>
    </row>
    <row r="38" spans="1:2" ht="22" customHeight="1" x14ac:dyDescent="0.4">
      <c r="A38"/>
      <c r="B38"/>
    </row>
    <row r="39" spans="1:2" ht="22" customHeight="1" x14ac:dyDescent="0.4">
      <c r="A39"/>
      <c r="B39"/>
    </row>
    <row r="40" spans="1:2" ht="22" customHeight="1" x14ac:dyDescent="0.4">
      <c r="A40"/>
      <c r="B40"/>
    </row>
    <row r="41" spans="1:2" ht="22" customHeight="1" x14ac:dyDescent="0.4">
      <c r="A41"/>
      <c r="B41"/>
    </row>
    <row r="42" spans="1:2" ht="22" customHeight="1" x14ac:dyDescent="0.4">
      <c r="A42"/>
      <c r="B42"/>
    </row>
    <row r="43" spans="1:2" ht="22" customHeight="1" x14ac:dyDescent="0.4">
      <c r="A43"/>
      <c r="B43"/>
    </row>
    <row r="44" spans="1:2" ht="22" customHeight="1" x14ac:dyDescent="0.4">
      <c r="A44"/>
      <c r="B44"/>
    </row>
    <row r="45" spans="1:2" ht="20.149999999999999" customHeight="1" x14ac:dyDescent="0.4">
      <c r="A45"/>
      <c r="B45"/>
    </row>
    <row r="46" spans="1:2" ht="20.149999999999999" customHeight="1" x14ac:dyDescent="0.4">
      <c r="A46"/>
      <c r="B46"/>
    </row>
    <row r="47" spans="1:2" ht="20.149999999999999" customHeight="1" x14ac:dyDescent="0.4">
      <c r="A47"/>
      <c r="B47"/>
    </row>
    <row r="48" spans="1:2" ht="20.149999999999999" customHeight="1" x14ac:dyDescent="0.4">
      <c r="A48"/>
      <c r="B48"/>
    </row>
    <row r="49" spans="1:2" ht="17" x14ac:dyDescent="0.4">
      <c r="A49"/>
      <c r="B49"/>
    </row>
    <row r="50" spans="1:2" ht="17" x14ac:dyDescent="0.4">
      <c r="A50"/>
      <c r="B50"/>
    </row>
    <row r="51" spans="1:2" ht="17" x14ac:dyDescent="0.4">
      <c r="A51"/>
      <c r="B51"/>
    </row>
    <row r="52" spans="1:2" ht="17" x14ac:dyDescent="0.4">
      <c r="A52"/>
      <c r="B52"/>
    </row>
    <row r="53" spans="1:2" ht="17" x14ac:dyDescent="0.4">
      <c r="A53"/>
      <c r="B53"/>
    </row>
    <row r="54" spans="1:2" ht="17" x14ac:dyDescent="0.4">
      <c r="A54"/>
      <c r="B54"/>
    </row>
    <row r="55" spans="1:2" ht="17" x14ac:dyDescent="0.4">
      <c r="A55"/>
      <c r="B55"/>
    </row>
    <row r="56" spans="1:2" ht="17" x14ac:dyDescent="0.4">
      <c r="A56"/>
      <c r="B56"/>
    </row>
    <row r="57" spans="1:2" ht="17" x14ac:dyDescent="0.4">
      <c r="A57"/>
      <c r="B57"/>
    </row>
    <row r="58" spans="1:2" ht="17" x14ac:dyDescent="0.4">
      <c r="A58"/>
      <c r="B58"/>
    </row>
    <row r="59" spans="1:2" ht="17" x14ac:dyDescent="0.4">
      <c r="A59"/>
      <c r="B59"/>
    </row>
    <row r="60" spans="1:2" ht="17" x14ac:dyDescent="0.4">
      <c r="A60"/>
      <c r="B60"/>
    </row>
    <row r="61" spans="1:2" ht="17" x14ac:dyDescent="0.4">
      <c r="A61"/>
      <c r="B61"/>
    </row>
    <row r="62" spans="1:2" ht="17" x14ac:dyDescent="0.4">
      <c r="A62"/>
      <c r="B62"/>
    </row>
    <row r="63" spans="1:2" ht="17" x14ac:dyDescent="0.4">
      <c r="A63"/>
      <c r="B63"/>
    </row>
    <row r="64" spans="1:2" ht="17" x14ac:dyDescent="0.4">
      <c r="A64"/>
      <c r="B64"/>
    </row>
    <row r="65" spans="1:2" ht="17" x14ac:dyDescent="0.4">
      <c r="A65"/>
      <c r="B65"/>
    </row>
    <row r="66" spans="1:2" ht="17" x14ac:dyDescent="0.4">
      <c r="A66"/>
      <c r="B66"/>
    </row>
    <row r="67" spans="1:2" ht="17" x14ac:dyDescent="0.4">
      <c r="A67"/>
      <c r="B67"/>
    </row>
    <row r="68" spans="1:2" ht="17" x14ac:dyDescent="0.4">
      <c r="A68"/>
      <c r="B68"/>
    </row>
    <row r="69" spans="1:2" ht="17" x14ac:dyDescent="0.4">
      <c r="A69"/>
      <c r="B69"/>
    </row>
    <row r="70" spans="1:2" ht="17" x14ac:dyDescent="0.4">
      <c r="A70"/>
      <c r="B70"/>
    </row>
    <row r="71" spans="1:2" ht="17" x14ac:dyDescent="0.4">
      <c r="A71"/>
      <c r="B71"/>
    </row>
    <row r="72" spans="1:2" ht="17" x14ac:dyDescent="0.4">
      <c r="A72"/>
      <c r="B72"/>
    </row>
    <row r="73" spans="1:2" ht="17" x14ac:dyDescent="0.4">
      <c r="A73"/>
      <c r="B73"/>
    </row>
    <row r="74" spans="1:2" ht="17" x14ac:dyDescent="0.4">
      <c r="A74"/>
      <c r="B74"/>
    </row>
    <row r="75" spans="1:2" ht="17" x14ac:dyDescent="0.4">
      <c r="A75"/>
      <c r="B75"/>
    </row>
    <row r="76" spans="1:2" ht="17" x14ac:dyDescent="0.4">
      <c r="A76"/>
      <c r="B76"/>
    </row>
    <row r="77" spans="1:2" ht="17" x14ac:dyDescent="0.4">
      <c r="A77"/>
      <c r="B77"/>
    </row>
    <row r="78" spans="1:2" ht="17" x14ac:dyDescent="0.4">
      <c r="A78"/>
      <c r="B78"/>
    </row>
    <row r="79" spans="1:2" ht="17" x14ac:dyDescent="0.4">
      <c r="A79"/>
      <c r="B79"/>
    </row>
    <row r="80" spans="1:2" ht="17" x14ac:dyDescent="0.4">
      <c r="A80"/>
      <c r="B80"/>
    </row>
    <row r="81" spans="1:2" ht="17" x14ac:dyDescent="0.4">
      <c r="A81"/>
      <c r="B81"/>
    </row>
    <row r="82" spans="1:2" ht="17" x14ac:dyDescent="0.4">
      <c r="A82"/>
      <c r="B82"/>
    </row>
    <row r="83" spans="1:2" ht="17" x14ac:dyDescent="0.4">
      <c r="A83"/>
      <c r="B83"/>
    </row>
    <row r="84" spans="1:2" ht="17" x14ac:dyDescent="0.4">
      <c r="A84"/>
      <c r="B84"/>
    </row>
    <row r="85" spans="1:2" ht="17" x14ac:dyDescent="0.4">
      <c r="A85"/>
      <c r="B85"/>
    </row>
    <row r="86" spans="1:2" ht="17" x14ac:dyDescent="0.4">
      <c r="A86"/>
      <c r="B86"/>
    </row>
    <row r="87" spans="1:2" ht="17" x14ac:dyDescent="0.4">
      <c r="A87"/>
      <c r="B87"/>
    </row>
    <row r="88" spans="1:2" ht="17" x14ac:dyDescent="0.4">
      <c r="A88"/>
      <c r="B88"/>
    </row>
    <row r="89" spans="1:2" ht="17" x14ac:dyDescent="0.4">
      <c r="A89"/>
      <c r="B89"/>
    </row>
    <row r="90" spans="1:2" ht="17" x14ac:dyDescent="0.4">
      <c r="A90"/>
      <c r="B90"/>
    </row>
    <row r="91" spans="1:2" ht="17" x14ac:dyDescent="0.4">
      <c r="A91"/>
      <c r="B91"/>
    </row>
    <row r="92" spans="1:2" ht="17" x14ac:dyDescent="0.4">
      <c r="A92"/>
      <c r="B92"/>
    </row>
    <row r="93" spans="1:2" ht="17" x14ac:dyDescent="0.4">
      <c r="A93"/>
      <c r="B93"/>
    </row>
    <row r="94" spans="1:2" ht="17" x14ac:dyDescent="0.4">
      <c r="A94"/>
      <c r="B94"/>
    </row>
    <row r="95" spans="1:2" ht="17" x14ac:dyDescent="0.4">
      <c r="A95"/>
      <c r="B95"/>
    </row>
    <row r="96" spans="1:2" ht="17" x14ac:dyDescent="0.4">
      <c r="A96"/>
      <c r="B96"/>
    </row>
    <row r="97" spans="1:2" ht="17" x14ac:dyDescent="0.4">
      <c r="A97"/>
      <c r="B97"/>
    </row>
    <row r="98" spans="1:2" ht="17" x14ac:dyDescent="0.4">
      <c r="A98"/>
      <c r="B98"/>
    </row>
    <row r="99" spans="1:2" ht="17" x14ac:dyDescent="0.4">
      <c r="A99"/>
      <c r="B99"/>
    </row>
    <row r="100" spans="1:2" ht="17" x14ac:dyDescent="0.4">
      <c r="A100"/>
      <c r="B100"/>
    </row>
    <row r="101" spans="1:2" ht="17" x14ac:dyDescent="0.4">
      <c r="A101"/>
      <c r="B101"/>
    </row>
    <row r="102" spans="1:2" ht="17" x14ac:dyDescent="0.4">
      <c r="A102"/>
      <c r="B102"/>
    </row>
    <row r="103" spans="1:2" ht="17" x14ac:dyDescent="0.4">
      <c r="A103"/>
      <c r="B103"/>
    </row>
    <row r="104" spans="1:2" ht="17" x14ac:dyDescent="0.4">
      <c r="A104"/>
      <c r="B104"/>
    </row>
    <row r="105" spans="1:2" ht="17" x14ac:dyDescent="0.4">
      <c r="A105"/>
      <c r="B105"/>
    </row>
    <row r="106" spans="1:2" ht="17" x14ac:dyDescent="0.4">
      <c r="A106"/>
      <c r="B106"/>
    </row>
    <row r="107" spans="1:2" ht="17" x14ac:dyDescent="0.4">
      <c r="A107"/>
      <c r="B107"/>
    </row>
    <row r="108" spans="1:2" ht="17" x14ac:dyDescent="0.4">
      <c r="A108"/>
      <c r="B108"/>
    </row>
    <row r="109" spans="1:2" ht="17" x14ac:dyDescent="0.4">
      <c r="A109"/>
      <c r="B109"/>
    </row>
    <row r="110" spans="1:2" ht="17" x14ac:dyDescent="0.4">
      <c r="A110"/>
      <c r="B110"/>
    </row>
    <row r="111" spans="1:2" ht="17" x14ac:dyDescent="0.4">
      <c r="A111"/>
      <c r="B111"/>
    </row>
    <row r="112" spans="1:2" ht="17" x14ac:dyDescent="0.4">
      <c r="A112"/>
      <c r="B112"/>
    </row>
    <row r="113" spans="1:2" ht="17" x14ac:dyDescent="0.4">
      <c r="A113"/>
      <c r="B113"/>
    </row>
    <row r="114" spans="1:2" ht="17" x14ac:dyDescent="0.4">
      <c r="A114"/>
      <c r="B114"/>
    </row>
    <row r="115" spans="1:2" ht="17" x14ac:dyDescent="0.4">
      <c r="A115"/>
      <c r="B115"/>
    </row>
    <row r="116" spans="1:2" ht="17" x14ac:dyDescent="0.4">
      <c r="A116"/>
      <c r="B116"/>
    </row>
    <row r="117" spans="1:2" ht="17" x14ac:dyDescent="0.4">
      <c r="A117"/>
      <c r="B117"/>
    </row>
    <row r="118" spans="1:2" ht="17" x14ac:dyDescent="0.4">
      <c r="A118"/>
      <c r="B118"/>
    </row>
    <row r="119" spans="1:2" ht="17" x14ac:dyDescent="0.4">
      <c r="A119"/>
      <c r="B119"/>
    </row>
    <row r="120" spans="1:2" ht="17" x14ac:dyDescent="0.4">
      <c r="A120"/>
      <c r="B120"/>
    </row>
    <row r="121" spans="1:2" ht="17" x14ac:dyDescent="0.4">
      <c r="A121"/>
      <c r="B121"/>
    </row>
    <row r="122" spans="1:2" ht="17" x14ac:dyDescent="0.4">
      <c r="A122"/>
      <c r="B122"/>
    </row>
    <row r="123" spans="1:2" ht="17" x14ac:dyDescent="0.4">
      <c r="A123"/>
      <c r="B123"/>
    </row>
  </sheetData>
  <mergeCells count="3">
    <mergeCell ref="A2:B2"/>
    <mergeCell ref="D2:E2"/>
    <mergeCell ref="D8:E8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B26E2-17CD-46CD-AD4A-ACD701A9463A}">
  <dimension ref="A1:U43"/>
  <sheetViews>
    <sheetView showGridLines="0" zoomScaleNormal="100" workbookViewId="0">
      <selection activeCell="B6" sqref="B6:C6"/>
    </sheetView>
  </sheetViews>
  <sheetFormatPr defaultColWidth="8.81640625" defaultRowHeight="17" x14ac:dyDescent="0.4"/>
  <cols>
    <col min="1" max="1" width="12.6328125" style="12" customWidth="1"/>
    <col min="2" max="5" width="20.6328125" style="12" customWidth="1"/>
    <col min="6" max="6" width="14.6328125" style="12" customWidth="1"/>
    <col min="7" max="8" width="14.6328125" customWidth="1"/>
    <col min="22" max="16384" width="8.81640625" style="12"/>
  </cols>
  <sheetData>
    <row r="1" spans="1:6" ht="17.5" thickBot="1" x14ac:dyDescent="0.45"/>
    <row r="2" spans="1:6" ht="22" customHeight="1" thickTop="1" x14ac:dyDescent="0.4">
      <c r="A2" s="62" t="s">
        <v>72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47" t="s">
        <v>33</v>
      </c>
      <c r="B4" s="53" t="s">
        <v>149</v>
      </c>
      <c r="C4" s="54"/>
      <c r="D4" s="4">
        <f>SUMIF(C:C,"總收入：",D:D)</f>
        <v>7100</v>
      </c>
    </row>
    <row r="5" spans="1:6" ht="22" customHeight="1" x14ac:dyDescent="0.4">
      <c r="A5" s="9" t="s">
        <v>35</v>
      </c>
      <c r="B5" s="53" t="s">
        <v>153</v>
      </c>
      <c r="C5" s="54"/>
      <c r="D5" s="4">
        <f>Aug!D9</f>
        <v>62200.105533980583</v>
      </c>
    </row>
    <row r="6" spans="1:6" ht="22" customHeight="1" x14ac:dyDescent="0.4">
      <c r="A6" s="48" t="s">
        <v>36</v>
      </c>
      <c r="B6" s="53" t="s">
        <v>151</v>
      </c>
      <c r="C6" s="54"/>
      <c r="D6" s="4">
        <f>SUMIF(C:C,"總支出：",D:D)</f>
        <v>-9500</v>
      </c>
    </row>
    <row r="7" spans="1:6" ht="22" customHeight="1" thickBot="1" x14ac:dyDescent="0.45">
      <c r="A7" s="11" t="s">
        <v>39</v>
      </c>
      <c r="B7" s="55" t="s">
        <v>40</v>
      </c>
      <c r="C7" s="56"/>
      <c r="D7" s="5">
        <f>SUM(D4:D6)</f>
        <v>59800.10553398059</v>
      </c>
    </row>
    <row r="8" spans="1:6" ht="22" customHeight="1" thickTop="1" thickBot="1" x14ac:dyDescent="0.45">
      <c r="A8" s="13"/>
      <c r="B8" s="14"/>
      <c r="C8" s="7"/>
      <c r="D8" s="3"/>
    </row>
    <row r="9" spans="1:6" ht="22" customHeight="1" thickTop="1" x14ac:dyDescent="0.4">
      <c r="A9" s="50" t="s">
        <v>33</v>
      </c>
      <c r="B9" s="40"/>
      <c r="C9" s="40"/>
      <c r="D9" s="40"/>
      <c r="E9" s="41"/>
    </row>
    <row r="10" spans="1:6" ht="18.5" x14ac:dyDescent="0.4">
      <c r="A10" s="31" t="s">
        <v>42</v>
      </c>
      <c r="B10" s="32" t="s">
        <v>43</v>
      </c>
      <c r="C10" s="32" t="s">
        <v>44</v>
      </c>
      <c r="D10" s="32" t="s">
        <v>32</v>
      </c>
      <c r="E10" s="33"/>
    </row>
    <row r="11" spans="1:6" x14ac:dyDescent="0.4">
      <c r="A11" s="15">
        <v>45901</v>
      </c>
      <c r="B11" s="19" t="s">
        <v>141</v>
      </c>
      <c r="C11" s="17" t="s">
        <v>142</v>
      </c>
      <c r="D11" s="1">
        <v>1100</v>
      </c>
      <c r="E11" s="18"/>
      <c r="F11"/>
    </row>
    <row r="12" spans="1:6" x14ac:dyDescent="0.4">
      <c r="A12" s="15">
        <v>45902</v>
      </c>
      <c r="B12" s="19" t="s">
        <v>85</v>
      </c>
      <c r="C12" s="17" t="s">
        <v>143</v>
      </c>
      <c r="D12" s="1">
        <v>100</v>
      </c>
      <c r="E12" s="18"/>
      <c r="F12"/>
    </row>
    <row r="13" spans="1:6" ht="15.5" customHeight="1" x14ac:dyDescent="0.4">
      <c r="A13" s="15">
        <v>45902</v>
      </c>
      <c r="B13" s="19" t="s">
        <v>105</v>
      </c>
      <c r="C13" s="17" t="s">
        <v>143</v>
      </c>
      <c r="D13" s="1">
        <v>300</v>
      </c>
      <c r="E13" s="18"/>
      <c r="F13"/>
    </row>
    <row r="14" spans="1:6" x14ac:dyDescent="0.4">
      <c r="A14" s="15">
        <v>45902</v>
      </c>
      <c r="B14" s="16" t="s">
        <v>15</v>
      </c>
      <c r="C14" s="17" t="s">
        <v>144</v>
      </c>
      <c r="D14" s="1">
        <v>3600</v>
      </c>
      <c r="E14" s="18"/>
      <c r="F14"/>
    </row>
    <row r="15" spans="1:6" x14ac:dyDescent="0.4">
      <c r="A15" s="15">
        <v>45902</v>
      </c>
      <c r="B15" s="16" t="s">
        <v>11</v>
      </c>
      <c r="C15" s="17" t="s">
        <v>145</v>
      </c>
      <c r="D15" s="1">
        <v>2000</v>
      </c>
      <c r="E15" s="18"/>
      <c r="F15"/>
    </row>
    <row r="16" spans="1:6" ht="24" thickBot="1" x14ac:dyDescent="0.45">
      <c r="A16" s="60"/>
      <c r="B16" s="69"/>
      <c r="C16" s="36" t="s">
        <v>150</v>
      </c>
      <c r="D16" s="34">
        <f>SUM(D11:D15)</f>
        <v>7100</v>
      </c>
      <c r="E16" s="35"/>
      <c r="F16"/>
    </row>
    <row r="17" spans="1:6" ht="18" thickTop="1" thickBot="1" x14ac:dyDescent="0.45">
      <c r="A17"/>
      <c r="B17"/>
      <c r="C17"/>
      <c r="D17"/>
      <c r="E17"/>
      <c r="F17"/>
    </row>
    <row r="18" spans="1:6" ht="24" thickTop="1" x14ac:dyDescent="0.4">
      <c r="A18" s="49" t="s">
        <v>36</v>
      </c>
      <c r="B18" s="42"/>
      <c r="C18" s="42"/>
      <c r="D18" s="42"/>
      <c r="E18" s="43"/>
      <c r="F18"/>
    </row>
    <row r="19" spans="1:6" ht="18.5" x14ac:dyDescent="0.4">
      <c r="A19" s="44" t="s">
        <v>42</v>
      </c>
      <c r="B19" s="45" t="s">
        <v>146</v>
      </c>
      <c r="C19" s="45" t="s">
        <v>44</v>
      </c>
      <c r="D19" s="45" t="s">
        <v>32</v>
      </c>
      <c r="E19" s="46"/>
      <c r="F19"/>
    </row>
    <row r="20" spans="1:6" x14ac:dyDescent="0.4">
      <c r="A20" s="15">
        <v>45907</v>
      </c>
      <c r="B20" s="16" t="s">
        <v>147</v>
      </c>
      <c r="C20" s="17" t="s">
        <v>148</v>
      </c>
      <c r="D20" s="1">
        <v>-500</v>
      </c>
      <c r="E20" s="18"/>
    </row>
    <row r="21" spans="1:6" x14ac:dyDescent="0.4">
      <c r="A21" s="15">
        <v>45907</v>
      </c>
      <c r="B21" s="19" t="s">
        <v>48</v>
      </c>
      <c r="C21" s="17" t="s">
        <v>47</v>
      </c>
      <c r="D21" s="1">
        <v>-600</v>
      </c>
      <c r="E21" s="18"/>
    </row>
    <row r="22" spans="1:6" x14ac:dyDescent="0.4">
      <c r="A22" s="15">
        <v>45907</v>
      </c>
      <c r="B22" s="19" t="s">
        <v>49</v>
      </c>
      <c r="C22" s="17" t="s">
        <v>47</v>
      </c>
      <c r="D22" s="1">
        <v>-400</v>
      </c>
      <c r="E22" s="18"/>
    </row>
    <row r="23" spans="1:6" x14ac:dyDescent="0.4">
      <c r="A23" s="15">
        <v>45907</v>
      </c>
      <c r="B23" s="19" t="s">
        <v>50</v>
      </c>
      <c r="C23" s="17" t="s">
        <v>47</v>
      </c>
      <c r="D23" s="1">
        <v>-400</v>
      </c>
      <c r="E23" s="18"/>
    </row>
    <row r="24" spans="1:6" x14ac:dyDescent="0.4">
      <c r="A24" s="15">
        <v>45907</v>
      </c>
      <c r="B24" s="19" t="s">
        <v>51</v>
      </c>
      <c r="C24" s="17" t="s">
        <v>47</v>
      </c>
      <c r="D24" s="1">
        <v>-400</v>
      </c>
      <c r="E24" s="18"/>
    </row>
    <row r="25" spans="1:6" x14ac:dyDescent="0.4">
      <c r="A25" s="15">
        <v>45907</v>
      </c>
      <c r="B25" s="19" t="s">
        <v>52</v>
      </c>
      <c r="C25" s="17" t="s">
        <v>47</v>
      </c>
      <c r="D25" s="1">
        <v>-400</v>
      </c>
      <c r="E25" s="18"/>
    </row>
    <row r="26" spans="1:6" x14ac:dyDescent="0.4">
      <c r="A26" s="15">
        <v>45907</v>
      </c>
      <c r="B26" s="19" t="s">
        <v>53</v>
      </c>
      <c r="C26" s="17" t="s">
        <v>47</v>
      </c>
      <c r="D26" s="1">
        <v>-500</v>
      </c>
      <c r="E26" s="18"/>
    </row>
    <row r="27" spans="1:6" x14ac:dyDescent="0.4">
      <c r="A27" s="15">
        <v>45907</v>
      </c>
      <c r="B27" s="19" t="s">
        <v>54</v>
      </c>
      <c r="C27" s="17" t="s">
        <v>47</v>
      </c>
      <c r="D27" s="1">
        <v>-400</v>
      </c>
      <c r="E27" s="18"/>
    </row>
    <row r="28" spans="1:6" x14ac:dyDescent="0.4">
      <c r="A28" s="15">
        <v>45907</v>
      </c>
      <c r="B28" s="19" t="s">
        <v>76</v>
      </c>
      <c r="C28" s="17" t="s">
        <v>47</v>
      </c>
      <c r="D28" s="1">
        <v>-500</v>
      </c>
      <c r="E28" s="18"/>
    </row>
    <row r="29" spans="1:6" x14ac:dyDescent="0.4">
      <c r="A29" s="15">
        <v>45907</v>
      </c>
      <c r="B29" s="19" t="s">
        <v>55</v>
      </c>
      <c r="C29" s="17" t="s">
        <v>47</v>
      </c>
      <c r="D29" s="1">
        <v>-400</v>
      </c>
      <c r="E29" s="18"/>
    </row>
    <row r="30" spans="1:6" x14ac:dyDescent="0.4">
      <c r="A30" s="15">
        <v>45907</v>
      </c>
      <c r="B30" s="19" t="s">
        <v>56</v>
      </c>
      <c r="C30" s="17" t="s">
        <v>47</v>
      </c>
      <c r="D30" s="1">
        <v>-400</v>
      </c>
      <c r="E30" s="18"/>
    </row>
    <row r="31" spans="1:6" x14ac:dyDescent="0.4">
      <c r="A31" s="15">
        <v>45907</v>
      </c>
      <c r="B31" s="19" t="s">
        <v>103</v>
      </c>
      <c r="C31" s="17" t="s">
        <v>47</v>
      </c>
      <c r="D31" s="1">
        <v>-400</v>
      </c>
      <c r="E31" s="18"/>
    </row>
    <row r="32" spans="1:6" x14ac:dyDescent="0.4">
      <c r="A32" s="15">
        <v>45907</v>
      </c>
      <c r="B32" s="19" t="s">
        <v>77</v>
      </c>
      <c r="C32" s="17" t="s">
        <v>47</v>
      </c>
      <c r="D32" s="1">
        <v>-500</v>
      </c>
      <c r="E32" s="18"/>
    </row>
    <row r="33" spans="1:5" x14ac:dyDescent="0.4">
      <c r="A33" s="15">
        <v>45907</v>
      </c>
      <c r="B33" s="19" t="s">
        <v>78</v>
      </c>
      <c r="C33" s="17" t="s">
        <v>47</v>
      </c>
      <c r="D33" s="1">
        <v>-500</v>
      </c>
      <c r="E33" s="18"/>
    </row>
    <row r="34" spans="1:5" x14ac:dyDescent="0.4">
      <c r="A34" s="15">
        <v>45907</v>
      </c>
      <c r="B34" s="19" t="s">
        <v>79</v>
      </c>
      <c r="C34" s="17" t="s">
        <v>47</v>
      </c>
      <c r="D34" s="1">
        <v>-400</v>
      </c>
      <c r="E34" s="18"/>
    </row>
    <row r="35" spans="1:5" x14ac:dyDescent="0.4">
      <c r="A35" s="15">
        <v>45907</v>
      </c>
      <c r="B35" s="19" t="s">
        <v>80</v>
      </c>
      <c r="C35" s="17" t="s">
        <v>47</v>
      </c>
      <c r="D35" s="1">
        <v>-400</v>
      </c>
      <c r="E35" s="18"/>
    </row>
    <row r="36" spans="1:5" x14ac:dyDescent="0.4">
      <c r="A36" s="15">
        <v>45907</v>
      </c>
      <c r="B36" s="19" t="s">
        <v>139</v>
      </c>
      <c r="C36" s="17" t="s">
        <v>47</v>
      </c>
      <c r="D36" s="1">
        <v>-400</v>
      </c>
      <c r="E36" s="18"/>
    </row>
    <row r="37" spans="1:5" x14ac:dyDescent="0.4">
      <c r="A37" s="15">
        <v>45907</v>
      </c>
      <c r="B37" s="19" t="s">
        <v>108</v>
      </c>
      <c r="C37" s="17" t="s">
        <v>47</v>
      </c>
      <c r="D37" s="1">
        <v>-400</v>
      </c>
      <c r="E37" s="18"/>
    </row>
    <row r="38" spans="1:5" x14ac:dyDescent="0.4">
      <c r="A38" s="15">
        <v>45907</v>
      </c>
      <c r="B38" s="19" t="s">
        <v>109</v>
      </c>
      <c r="C38" s="17" t="s">
        <v>47</v>
      </c>
      <c r="D38" s="1">
        <v>-400</v>
      </c>
      <c r="E38" s="18"/>
    </row>
    <row r="39" spans="1:5" x14ac:dyDescent="0.4">
      <c r="A39" s="15">
        <v>45907</v>
      </c>
      <c r="B39" s="19" t="s">
        <v>110</v>
      </c>
      <c r="C39" s="17" t="s">
        <v>47</v>
      </c>
      <c r="D39" s="1">
        <v>-400</v>
      </c>
      <c r="E39" s="18"/>
    </row>
    <row r="40" spans="1:5" x14ac:dyDescent="0.4">
      <c r="A40" s="15">
        <v>45907</v>
      </c>
      <c r="B40" s="19" t="s">
        <v>111</v>
      </c>
      <c r="C40" s="17" t="s">
        <v>47</v>
      </c>
      <c r="D40" s="1">
        <v>-400</v>
      </c>
      <c r="E40" s="18"/>
    </row>
    <row r="41" spans="1:5" x14ac:dyDescent="0.4">
      <c r="A41" s="15">
        <v>45907</v>
      </c>
      <c r="B41" s="19" t="s">
        <v>112</v>
      </c>
      <c r="C41" s="17" t="s">
        <v>47</v>
      </c>
      <c r="D41" s="1">
        <v>-400</v>
      </c>
      <c r="E41" s="18"/>
    </row>
    <row r="42" spans="1:5" ht="24" thickBot="1" x14ac:dyDescent="0.45">
      <c r="A42" s="60"/>
      <c r="B42" s="69"/>
      <c r="C42" s="36" t="s">
        <v>152</v>
      </c>
      <c r="D42" s="34">
        <f>SUM(D20:D41)</f>
        <v>-9500</v>
      </c>
      <c r="E42" s="35"/>
    </row>
    <row r="43" spans="1:5" ht="17.5" thickTop="1" x14ac:dyDescent="0.4"/>
  </sheetData>
  <sortState xmlns:xlrd2="http://schemas.microsoft.com/office/spreadsheetml/2017/richdata2" ref="A13:F19">
    <sortCondition ref="A13:A19"/>
  </sortState>
  <mergeCells count="8">
    <mergeCell ref="A42:B42"/>
    <mergeCell ref="A16:B16"/>
    <mergeCell ref="A2:D2"/>
    <mergeCell ref="B3:C3"/>
    <mergeCell ref="B4:C4"/>
    <mergeCell ref="B5:C5"/>
    <mergeCell ref="B6:C6"/>
    <mergeCell ref="B7:C7"/>
  </mergeCells>
  <phoneticPr fontId="1" type="noConversion"/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E2EBD-4AF7-44B0-B0EA-AE0E24CB27F1}">
  <dimension ref="A1:U42"/>
  <sheetViews>
    <sheetView showGridLines="0" zoomScaleNormal="100" workbookViewId="0">
      <selection activeCell="B5" sqref="B5:C5"/>
    </sheetView>
  </sheetViews>
  <sheetFormatPr defaultColWidth="8.81640625" defaultRowHeight="17" x14ac:dyDescent="0.4"/>
  <cols>
    <col min="1" max="1" width="12.6328125" style="12" customWidth="1"/>
    <col min="2" max="5" width="20.6328125" style="12" customWidth="1"/>
    <col min="6" max="6" width="14.6328125" style="12" customWidth="1"/>
    <col min="7" max="8" width="14.6328125" customWidth="1"/>
    <col min="22" max="16384" width="8.81640625" style="12"/>
  </cols>
  <sheetData>
    <row r="1" spans="1:6" ht="17.5" thickBot="1" x14ac:dyDescent="0.45"/>
    <row r="2" spans="1:6" ht="22" customHeight="1" thickTop="1" x14ac:dyDescent="0.4">
      <c r="A2" s="62" t="s">
        <v>73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47" t="s">
        <v>33</v>
      </c>
      <c r="B4" s="53" t="s">
        <v>149</v>
      </c>
      <c r="C4" s="54"/>
      <c r="D4" s="4">
        <f>SUMIF(C:C,"總收入：",D:D)</f>
        <v>2400</v>
      </c>
    </row>
    <row r="5" spans="1:6" ht="22" customHeight="1" x14ac:dyDescent="0.4">
      <c r="A5" s="9" t="s">
        <v>35</v>
      </c>
      <c r="B5" s="53" t="s">
        <v>154</v>
      </c>
      <c r="C5" s="54"/>
      <c r="D5" s="4">
        <f>Sep!D7</f>
        <v>59800.10553398059</v>
      </c>
    </row>
    <row r="6" spans="1:6" ht="22" customHeight="1" x14ac:dyDescent="0.4">
      <c r="A6" s="48" t="s">
        <v>36</v>
      </c>
      <c r="B6" s="53" t="s">
        <v>151</v>
      </c>
      <c r="C6" s="54"/>
      <c r="D6" s="4">
        <f>SUMIF(C:C,"總支出：",D:D)</f>
        <v>-10380</v>
      </c>
    </row>
    <row r="7" spans="1:6" ht="22" customHeight="1" thickBot="1" x14ac:dyDescent="0.45">
      <c r="A7" s="11" t="s">
        <v>39</v>
      </c>
      <c r="B7" s="55" t="s">
        <v>40</v>
      </c>
      <c r="C7" s="56"/>
      <c r="D7" s="5">
        <f>SUM(D4:D6)</f>
        <v>51820.10553398059</v>
      </c>
    </row>
    <row r="8" spans="1:6" ht="22" customHeight="1" thickTop="1" thickBot="1" x14ac:dyDescent="0.45">
      <c r="A8" s="13"/>
      <c r="B8" s="14"/>
      <c r="C8" s="7"/>
      <c r="D8" s="3"/>
    </row>
    <row r="9" spans="1:6" ht="22" customHeight="1" thickTop="1" x14ac:dyDescent="0.4">
      <c r="A9" s="50" t="s">
        <v>33</v>
      </c>
      <c r="B9" s="40"/>
      <c r="C9" s="40"/>
      <c r="D9" s="40"/>
      <c r="E9" s="41"/>
    </row>
    <row r="10" spans="1:6" ht="18.5" x14ac:dyDescent="0.4">
      <c r="A10" s="31" t="s">
        <v>42</v>
      </c>
      <c r="B10" s="32" t="s">
        <v>43</v>
      </c>
      <c r="C10" s="32" t="s">
        <v>44</v>
      </c>
      <c r="D10" s="32" t="s">
        <v>32</v>
      </c>
      <c r="E10" s="33"/>
    </row>
    <row r="11" spans="1:6" x14ac:dyDescent="0.4">
      <c r="A11" s="15">
        <v>45931</v>
      </c>
      <c r="B11" s="19" t="s">
        <v>85</v>
      </c>
      <c r="C11" s="17" t="s">
        <v>143</v>
      </c>
      <c r="D11" s="1">
        <v>100</v>
      </c>
      <c r="E11" s="18"/>
      <c r="F11"/>
    </row>
    <row r="12" spans="1:6" x14ac:dyDescent="0.4">
      <c r="A12" s="15">
        <v>45931</v>
      </c>
      <c r="B12" s="20" t="s">
        <v>92</v>
      </c>
      <c r="C12" s="17" t="s">
        <v>143</v>
      </c>
      <c r="D12" s="6">
        <v>2000</v>
      </c>
      <c r="E12" s="18"/>
      <c r="F12"/>
    </row>
    <row r="13" spans="1:6" ht="15.5" customHeight="1" x14ac:dyDescent="0.4">
      <c r="A13" s="15">
        <v>45932</v>
      </c>
      <c r="B13" s="19" t="s">
        <v>105</v>
      </c>
      <c r="C13" s="17" t="s">
        <v>143</v>
      </c>
      <c r="D13" s="1">
        <v>300</v>
      </c>
      <c r="E13" s="18"/>
      <c r="F13"/>
    </row>
    <row r="14" spans="1:6" ht="24" thickBot="1" x14ac:dyDescent="0.45">
      <c r="A14" s="60"/>
      <c r="B14" s="69"/>
      <c r="C14" s="36" t="s">
        <v>150</v>
      </c>
      <c r="D14" s="34">
        <f>SUM(D11:D13)</f>
        <v>2400</v>
      </c>
      <c r="E14" s="35"/>
      <c r="F14"/>
    </row>
    <row r="15" spans="1:6" ht="18" thickTop="1" thickBot="1" x14ac:dyDescent="0.45">
      <c r="A15"/>
      <c r="B15"/>
      <c r="C15"/>
      <c r="D15"/>
      <c r="E15"/>
      <c r="F15"/>
    </row>
    <row r="16" spans="1:6" ht="24" thickTop="1" x14ac:dyDescent="0.4">
      <c r="A16" s="49" t="s">
        <v>36</v>
      </c>
      <c r="B16" s="42"/>
      <c r="C16" s="42"/>
      <c r="D16" s="42"/>
      <c r="E16" s="43"/>
      <c r="F16"/>
    </row>
    <row r="17" spans="1:6" ht="18.5" x14ac:dyDescent="0.4">
      <c r="A17" s="44" t="s">
        <v>42</v>
      </c>
      <c r="B17" s="45" t="s">
        <v>146</v>
      </c>
      <c r="C17" s="45" t="s">
        <v>44</v>
      </c>
      <c r="D17" s="45" t="s">
        <v>32</v>
      </c>
      <c r="E17" s="46"/>
      <c r="F17"/>
    </row>
    <row r="18" spans="1:6" x14ac:dyDescent="0.4">
      <c r="A18" s="15">
        <v>45931</v>
      </c>
      <c r="B18" s="16" t="s">
        <v>147</v>
      </c>
      <c r="C18" s="17" t="s">
        <v>148</v>
      </c>
      <c r="D18" s="1">
        <v>-500</v>
      </c>
      <c r="E18" s="18"/>
      <c r="F18"/>
    </row>
    <row r="19" spans="1:6" x14ac:dyDescent="0.4">
      <c r="A19" s="15">
        <v>45931</v>
      </c>
      <c r="B19" s="19" t="s">
        <v>48</v>
      </c>
      <c r="C19" s="17" t="s">
        <v>47</v>
      </c>
      <c r="D19" s="1">
        <v>-600</v>
      </c>
      <c r="E19" s="18"/>
      <c r="F19"/>
    </row>
    <row r="20" spans="1:6" x14ac:dyDescent="0.4">
      <c r="A20" s="15">
        <v>45931</v>
      </c>
      <c r="B20" s="19" t="s">
        <v>49</v>
      </c>
      <c r="C20" s="17" t="s">
        <v>47</v>
      </c>
      <c r="D20" s="1">
        <v>-400</v>
      </c>
      <c r="E20" s="18"/>
    </row>
    <row r="21" spans="1:6" x14ac:dyDescent="0.4">
      <c r="A21" s="15">
        <v>45931</v>
      </c>
      <c r="B21" s="19" t="s">
        <v>50</v>
      </c>
      <c r="C21" s="17" t="s">
        <v>47</v>
      </c>
      <c r="D21" s="1">
        <v>-400</v>
      </c>
      <c r="E21" s="18"/>
    </row>
    <row r="22" spans="1:6" x14ac:dyDescent="0.4">
      <c r="A22" s="15">
        <v>45931</v>
      </c>
      <c r="B22" s="19" t="s">
        <v>51</v>
      </c>
      <c r="C22" s="17" t="s">
        <v>47</v>
      </c>
      <c r="D22" s="1">
        <v>-400</v>
      </c>
      <c r="E22" s="18"/>
    </row>
    <row r="23" spans="1:6" x14ac:dyDescent="0.4">
      <c r="A23" s="15">
        <v>45931</v>
      </c>
      <c r="B23" s="19" t="s">
        <v>52</v>
      </c>
      <c r="C23" s="17" t="s">
        <v>47</v>
      </c>
      <c r="D23" s="1">
        <v>-400</v>
      </c>
      <c r="E23" s="18"/>
    </row>
    <row r="24" spans="1:6" x14ac:dyDescent="0.4">
      <c r="A24" s="15">
        <v>45931</v>
      </c>
      <c r="B24" s="19" t="s">
        <v>53</v>
      </c>
      <c r="C24" s="17" t="s">
        <v>47</v>
      </c>
      <c r="D24" s="1">
        <v>-500</v>
      </c>
      <c r="E24" s="18"/>
    </row>
    <row r="25" spans="1:6" x14ac:dyDescent="0.4">
      <c r="A25" s="15">
        <v>45931</v>
      </c>
      <c r="B25" s="19" t="s">
        <v>54</v>
      </c>
      <c r="C25" s="17" t="s">
        <v>47</v>
      </c>
      <c r="D25" s="1">
        <v>-400</v>
      </c>
      <c r="E25" s="18"/>
    </row>
    <row r="26" spans="1:6" x14ac:dyDescent="0.4">
      <c r="A26" s="15">
        <v>45931</v>
      </c>
      <c r="B26" s="19" t="s">
        <v>76</v>
      </c>
      <c r="C26" s="17" t="s">
        <v>47</v>
      </c>
      <c r="D26" s="1">
        <v>-500</v>
      </c>
      <c r="E26" s="18"/>
    </row>
    <row r="27" spans="1:6" x14ac:dyDescent="0.4">
      <c r="A27" s="15">
        <v>45931</v>
      </c>
      <c r="B27" s="19" t="s">
        <v>55</v>
      </c>
      <c r="C27" s="17" t="s">
        <v>47</v>
      </c>
      <c r="D27" s="1">
        <v>-400</v>
      </c>
      <c r="E27" s="18"/>
    </row>
    <row r="28" spans="1:6" x14ac:dyDescent="0.4">
      <c r="A28" s="15">
        <v>45931</v>
      </c>
      <c r="B28" s="19" t="s">
        <v>56</v>
      </c>
      <c r="C28" s="17" t="s">
        <v>47</v>
      </c>
      <c r="D28" s="1">
        <v>-400</v>
      </c>
      <c r="E28" s="18"/>
    </row>
    <row r="29" spans="1:6" x14ac:dyDescent="0.4">
      <c r="A29" s="15">
        <v>45931</v>
      </c>
      <c r="B29" s="19" t="s">
        <v>103</v>
      </c>
      <c r="C29" s="17" t="s">
        <v>47</v>
      </c>
      <c r="D29" s="1">
        <v>-400</v>
      </c>
      <c r="E29" s="18"/>
    </row>
    <row r="30" spans="1:6" x14ac:dyDescent="0.4">
      <c r="A30" s="15">
        <v>45931</v>
      </c>
      <c r="B30" s="19" t="s">
        <v>77</v>
      </c>
      <c r="C30" s="17" t="s">
        <v>47</v>
      </c>
      <c r="D30" s="1">
        <v>-500</v>
      </c>
      <c r="E30" s="18"/>
    </row>
    <row r="31" spans="1:6" x14ac:dyDescent="0.4">
      <c r="A31" s="15">
        <v>45931</v>
      </c>
      <c r="B31" s="19" t="s">
        <v>78</v>
      </c>
      <c r="C31" s="17" t="s">
        <v>47</v>
      </c>
      <c r="D31" s="1">
        <v>-500</v>
      </c>
      <c r="E31" s="18"/>
    </row>
    <row r="32" spans="1:6" x14ac:dyDescent="0.4">
      <c r="A32" s="15">
        <v>45931</v>
      </c>
      <c r="B32" s="19" t="s">
        <v>79</v>
      </c>
      <c r="C32" s="17" t="s">
        <v>47</v>
      </c>
      <c r="D32" s="1">
        <v>-400</v>
      </c>
      <c r="E32" s="18"/>
    </row>
    <row r="33" spans="1:5" x14ac:dyDescent="0.4">
      <c r="A33" s="15">
        <v>45931</v>
      </c>
      <c r="B33" s="19" t="s">
        <v>80</v>
      </c>
      <c r="C33" s="17" t="s">
        <v>47</v>
      </c>
      <c r="D33" s="1">
        <v>-400</v>
      </c>
      <c r="E33" s="18"/>
    </row>
    <row r="34" spans="1:5" x14ac:dyDescent="0.4">
      <c r="A34" s="15">
        <v>45931</v>
      </c>
      <c r="B34" s="19" t="s">
        <v>139</v>
      </c>
      <c r="C34" s="17" t="s">
        <v>47</v>
      </c>
      <c r="D34" s="1">
        <v>-400</v>
      </c>
      <c r="E34" s="18"/>
    </row>
    <row r="35" spans="1:5" x14ac:dyDescent="0.4">
      <c r="A35" s="15">
        <v>45931</v>
      </c>
      <c r="B35" s="19" t="s">
        <v>157</v>
      </c>
      <c r="C35" s="17" t="s">
        <v>47</v>
      </c>
      <c r="D35" s="1">
        <v>-880</v>
      </c>
      <c r="E35" s="18" t="s">
        <v>158</v>
      </c>
    </row>
    <row r="36" spans="1:5" x14ac:dyDescent="0.4">
      <c r="A36" s="15">
        <v>45931</v>
      </c>
      <c r="B36" s="19" t="s">
        <v>108</v>
      </c>
      <c r="C36" s="17" t="s">
        <v>47</v>
      </c>
      <c r="D36" s="1">
        <v>-400</v>
      </c>
      <c r="E36" s="18"/>
    </row>
    <row r="37" spans="1:5" x14ac:dyDescent="0.4">
      <c r="A37" s="15">
        <v>45931</v>
      </c>
      <c r="B37" s="19" t="s">
        <v>109</v>
      </c>
      <c r="C37" s="17" t="s">
        <v>47</v>
      </c>
      <c r="D37" s="1">
        <v>-400</v>
      </c>
      <c r="E37" s="18"/>
    </row>
    <row r="38" spans="1:5" x14ac:dyDescent="0.4">
      <c r="A38" s="15">
        <v>45931</v>
      </c>
      <c r="B38" s="19" t="s">
        <v>110</v>
      </c>
      <c r="C38" s="17" t="s">
        <v>47</v>
      </c>
      <c r="D38" s="1">
        <v>-400</v>
      </c>
      <c r="E38" s="18"/>
    </row>
    <row r="39" spans="1:5" x14ac:dyDescent="0.4">
      <c r="A39" s="15">
        <v>45931</v>
      </c>
      <c r="B39" s="19" t="s">
        <v>111</v>
      </c>
      <c r="C39" s="17" t="s">
        <v>47</v>
      </c>
      <c r="D39" s="1">
        <v>-400</v>
      </c>
      <c r="E39" s="18"/>
    </row>
    <row r="40" spans="1:5" x14ac:dyDescent="0.4">
      <c r="A40" s="15">
        <v>45931</v>
      </c>
      <c r="B40" s="19" t="s">
        <v>112</v>
      </c>
      <c r="C40" s="17" t="s">
        <v>47</v>
      </c>
      <c r="D40" s="1">
        <v>-400</v>
      </c>
      <c r="E40" s="18"/>
    </row>
    <row r="41" spans="1:5" ht="24" thickBot="1" x14ac:dyDescent="0.45">
      <c r="A41" s="60"/>
      <c r="B41" s="69"/>
      <c r="C41" s="36" t="s">
        <v>152</v>
      </c>
      <c r="D41" s="34">
        <f>SUM(D18:D40)</f>
        <v>-10380</v>
      </c>
      <c r="E41" s="35"/>
    </row>
    <row r="42" spans="1:5" ht="17.5" thickTop="1" x14ac:dyDescent="0.4"/>
  </sheetData>
  <mergeCells count="8">
    <mergeCell ref="A41:B41"/>
    <mergeCell ref="A2:D2"/>
    <mergeCell ref="B3:C3"/>
    <mergeCell ref="B4:C4"/>
    <mergeCell ref="B5:C5"/>
    <mergeCell ref="B6:C6"/>
    <mergeCell ref="B7:C7"/>
    <mergeCell ref="A14:B14"/>
  </mergeCells>
  <phoneticPr fontId="1" type="noConversion"/>
  <dataValidations disablePrompts="1" count="1">
    <dataValidation type="list" allowBlank="1" showInputMessage="1" showErrorMessage="1" sqref="F13:F32" xr:uid="{2FBE6DF6-E8E8-47BB-BD63-D2B1A30BDB4F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F346C-0034-4705-9475-4E429C89FBAD}">
  <dimension ref="A1:U41"/>
  <sheetViews>
    <sheetView showGridLines="0" zoomScaleNormal="100" workbookViewId="0">
      <selection activeCell="A9" sqref="A9"/>
    </sheetView>
  </sheetViews>
  <sheetFormatPr defaultColWidth="8.81640625" defaultRowHeight="17" x14ac:dyDescent="0.4"/>
  <cols>
    <col min="1" max="1" width="12.6328125" style="12" customWidth="1"/>
    <col min="2" max="5" width="20.6328125" style="12" customWidth="1"/>
    <col min="6" max="6" width="14.6328125" style="12" customWidth="1"/>
    <col min="7" max="8" width="14.6328125" customWidth="1"/>
    <col min="22" max="16384" width="8.81640625" style="12"/>
  </cols>
  <sheetData>
    <row r="1" spans="1:6" ht="17.5" thickBot="1" x14ac:dyDescent="0.45"/>
    <row r="2" spans="1:6" ht="22" customHeight="1" thickTop="1" x14ac:dyDescent="0.4">
      <c r="A2" s="62" t="s">
        <v>74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47" t="s">
        <v>33</v>
      </c>
      <c r="B4" s="53" t="s">
        <v>149</v>
      </c>
      <c r="C4" s="54"/>
      <c r="D4" s="4">
        <f>SUMIF(C:C,"總收入：",D:D)</f>
        <v>2400</v>
      </c>
    </row>
    <row r="5" spans="1:6" ht="22" customHeight="1" x14ac:dyDescent="0.4">
      <c r="A5" s="9" t="s">
        <v>35</v>
      </c>
      <c r="B5" s="53" t="s">
        <v>155</v>
      </c>
      <c r="C5" s="54"/>
      <c r="D5" s="4">
        <f>Oct!D7</f>
        <v>51820.10553398059</v>
      </c>
    </row>
    <row r="6" spans="1:6" ht="22" customHeight="1" x14ac:dyDescent="0.4">
      <c r="A6" s="48" t="s">
        <v>36</v>
      </c>
      <c r="B6" s="53" t="s">
        <v>151</v>
      </c>
      <c r="C6" s="54"/>
      <c r="D6" s="4">
        <f>SUMIF(C:C,"總支出：",D:D)</f>
        <v>-9500</v>
      </c>
    </row>
    <row r="7" spans="1:6" ht="22" customHeight="1" thickBot="1" x14ac:dyDescent="0.45">
      <c r="A7" s="11" t="s">
        <v>39</v>
      </c>
      <c r="B7" s="55" t="s">
        <v>40</v>
      </c>
      <c r="C7" s="56"/>
      <c r="D7" s="5">
        <f>SUM(D4:D6)</f>
        <v>44720.10553398059</v>
      </c>
    </row>
    <row r="8" spans="1:6" ht="22" customHeight="1" thickTop="1" thickBot="1" x14ac:dyDescent="0.45">
      <c r="A8" s="13"/>
      <c r="B8" s="14"/>
      <c r="C8" s="7"/>
      <c r="D8" s="3"/>
    </row>
    <row r="9" spans="1:6" ht="22" customHeight="1" thickTop="1" x14ac:dyDescent="0.4">
      <c r="A9" s="50" t="s">
        <v>33</v>
      </c>
      <c r="B9" s="40"/>
      <c r="C9" s="40"/>
      <c r="D9" s="40"/>
      <c r="E9" s="41"/>
    </row>
    <row r="10" spans="1:6" ht="18.5" x14ac:dyDescent="0.4">
      <c r="A10" s="31" t="s">
        <v>42</v>
      </c>
      <c r="B10" s="32" t="s">
        <v>43</v>
      </c>
      <c r="C10" s="32" t="s">
        <v>44</v>
      </c>
      <c r="D10" s="32" t="s">
        <v>32</v>
      </c>
      <c r="E10" s="33"/>
    </row>
    <row r="11" spans="1:6" x14ac:dyDescent="0.4">
      <c r="A11" s="15">
        <v>45962</v>
      </c>
      <c r="B11" s="19" t="s">
        <v>85</v>
      </c>
      <c r="C11" s="17" t="s">
        <v>143</v>
      </c>
      <c r="D11" s="1">
        <v>100</v>
      </c>
      <c r="E11" s="18"/>
      <c r="F11"/>
    </row>
    <row r="12" spans="1:6" x14ac:dyDescent="0.4">
      <c r="A12" s="15">
        <v>45962</v>
      </c>
      <c r="B12" s="20" t="s">
        <v>92</v>
      </c>
      <c r="C12" s="17" t="s">
        <v>143</v>
      </c>
      <c r="D12" s="6">
        <v>2000</v>
      </c>
      <c r="E12" s="18"/>
      <c r="F12"/>
    </row>
    <row r="13" spans="1:6" ht="15.5" customHeight="1" x14ac:dyDescent="0.4">
      <c r="A13" s="15">
        <v>45964</v>
      </c>
      <c r="B13" s="19" t="s">
        <v>105</v>
      </c>
      <c r="C13" s="17" t="s">
        <v>143</v>
      </c>
      <c r="D13" s="1">
        <v>300</v>
      </c>
      <c r="E13" s="18"/>
      <c r="F13"/>
    </row>
    <row r="14" spans="1:6" ht="24" thickBot="1" x14ac:dyDescent="0.45">
      <c r="A14" s="60"/>
      <c r="B14" s="69"/>
      <c r="C14" s="36" t="s">
        <v>150</v>
      </c>
      <c r="D14" s="34">
        <f>SUM(D11:D13)</f>
        <v>2400</v>
      </c>
      <c r="E14" s="35"/>
      <c r="F14"/>
    </row>
    <row r="15" spans="1:6" ht="18" thickTop="1" thickBot="1" x14ac:dyDescent="0.45">
      <c r="A15"/>
      <c r="B15"/>
      <c r="C15"/>
      <c r="D15"/>
      <c r="E15"/>
      <c r="F15"/>
    </row>
    <row r="16" spans="1:6" ht="24" thickTop="1" x14ac:dyDescent="0.4">
      <c r="A16" s="49" t="s">
        <v>36</v>
      </c>
      <c r="B16" s="42"/>
      <c r="C16" s="42"/>
      <c r="D16" s="42"/>
      <c r="E16" s="43"/>
      <c r="F16"/>
    </row>
    <row r="17" spans="1:6" ht="18.5" x14ac:dyDescent="0.4">
      <c r="A17" s="44" t="s">
        <v>42</v>
      </c>
      <c r="B17" s="45" t="s">
        <v>146</v>
      </c>
      <c r="C17" s="45" t="s">
        <v>44</v>
      </c>
      <c r="D17" s="45" t="s">
        <v>32</v>
      </c>
      <c r="E17" s="46"/>
      <c r="F17"/>
    </row>
    <row r="18" spans="1:6" x14ac:dyDescent="0.4">
      <c r="A18" s="15">
        <v>45962</v>
      </c>
      <c r="B18" s="16" t="s">
        <v>147</v>
      </c>
      <c r="C18" s="17" t="s">
        <v>148</v>
      </c>
      <c r="D18" s="1">
        <v>-500</v>
      </c>
      <c r="E18" s="18"/>
      <c r="F18"/>
    </row>
    <row r="19" spans="1:6" x14ac:dyDescent="0.4">
      <c r="A19" s="15">
        <v>45962</v>
      </c>
      <c r="B19" s="19" t="s">
        <v>48</v>
      </c>
      <c r="C19" s="17" t="s">
        <v>47</v>
      </c>
      <c r="D19" s="1">
        <v>-600</v>
      </c>
      <c r="E19" s="18"/>
      <c r="F19"/>
    </row>
    <row r="20" spans="1:6" x14ac:dyDescent="0.4">
      <c r="A20" s="15">
        <v>45962</v>
      </c>
      <c r="B20" s="19" t="s">
        <v>49</v>
      </c>
      <c r="C20" s="17" t="s">
        <v>47</v>
      </c>
      <c r="D20" s="1">
        <v>-400</v>
      </c>
      <c r="E20" s="18"/>
    </row>
    <row r="21" spans="1:6" x14ac:dyDescent="0.4">
      <c r="A21" s="15">
        <v>45962</v>
      </c>
      <c r="B21" s="19" t="s">
        <v>50</v>
      </c>
      <c r="C21" s="17" t="s">
        <v>47</v>
      </c>
      <c r="D21" s="1">
        <v>-400</v>
      </c>
      <c r="E21" s="18"/>
    </row>
    <row r="22" spans="1:6" x14ac:dyDescent="0.4">
      <c r="A22" s="15">
        <v>45962</v>
      </c>
      <c r="B22" s="19" t="s">
        <v>51</v>
      </c>
      <c r="C22" s="17" t="s">
        <v>47</v>
      </c>
      <c r="D22" s="1">
        <v>-400</v>
      </c>
      <c r="E22" s="18"/>
    </row>
    <row r="23" spans="1:6" x14ac:dyDescent="0.4">
      <c r="A23" s="15">
        <v>45962</v>
      </c>
      <c r="B23" s="19" t="s">
        <v>52</v>
      </c>
      <c r="C23" s="17" t="s">
        <v>47</v>
      </c>
      <c r="D23" s="1">
        <v>-400</v>
      </c>
      <c r="E23" s="18"/>
    </row>
    <row r="24" spans="1:6" x14ac:dyDescent="0.4">
      <c r="A24" s="15">
        <v>45962</v>
      </c>
      <c r="B24" s="19" t="s">
        <v>53</v>
      </c>
      <c r="C24" s="17" t="s">
        <v>47</v>
      </c>
      <c r="D24" s="1">
        <v>-500</v>
      </c>
      <c r="E24" s="18"/>
    </row>
    <row r="25" spans="1:6" x14ac:dyDescent="0.4">
      <c r="A25" s="15">
        <v>45962</v>
      </c>
      <c r="B25" s="19" t="s">
        <v>54</v>
      </c>
      <c r="C25" s="17" t="s">
        <v>47</v>
      </c>
      <c r="D25" s="1">
        <v>-400</v>
      </c>
      <c r="E25" s="18"/>
    </row>
    <row r="26" spans="1:6" x14ac:dyDescent="0.4">
      <c r="A26" s="15">
        <v>45962</v>
      </c>
      <c r="B26" s="19" t="s">
        <v>76</v>
      </c>
      <c r="C26" s="17" t="s">
        <v>47</v>
      </c>
      <c r="D26" s="1">
        <v>-500</v>
      </c>
      <c r="E26" s="18"/>
    </row>
    <row r="27" spans="1:6" x14ac:dyDescent="0.4">
      <c r="A27" s="15">
        <v>45962</v>
      </c>
      <c r="B27" s="19" t="s">
        <v>55</v>
      </c>
      <c r="C27" s="17" t="s">
        <v>47</v>
      </c>
      <c r="D27" s="1">
        <v>-400</v>
      </c>
      <c r="E27" s="18"/>
    </row>
    <row r="28" spans="1:6" x14ac:dyDescent="0.4">
      <c r="A28" s="15">
        <v>45962</v>
      </c>
      <c r="B28" s="19" t="s">
        <v>56</v>
      </c>
      <c r="C28" s="17" t="s">
        <v>47</v>
      </c>
      <c r="D28" s="1">
        <v>-400</v>
      </c>
      <c r="E28" s="18"/>
    </row>
    <row r="29" spans="1:6" x14ac:dyDescent="0.4">
      <c r="A29" s="15">
        <v>45962</v>
      </c>
      <c r="B29" s="19" t="s">
        <v>103</v>
      </c>
      <c r="C29" s="17" t="s">
        <v>47</v>
      </c>
      <c r="D29" s="1">
        <v>-400</v>
      </c>
      <c r="E29" s="18"/>
    </row>
    <row r="30" spans="1:6" x14ac:dyDescent="0.4">
      <c r="A30" s="15">
        <v>45962</v>
      </c>
      <c r="B30" s="19" t="s">
        <v>77</v>
      </c>
      <c r="C30" s="17" t="s">
        <v>47</v>
      </c>
      <c r="D30" s="1">
        <v>-500</v>
      </c>
      <c r="E30" s="18"/>
    </row>
    <row r="31" spans="1:6" x14ac:dyDescent="0.4">
      <c r="A31" s="15">
        <v>45962</v>
      </c>
      <c r="B31" s="19" t="s">
        <v>78</v>
      </c>
      <c r="C31" s="17" t="s">
        <v>47</v>
      </c>
      <c r="D31" s="1">
        <v>-500</v>
      </c>
      <c r="E31" s="18"/>
    </row>
    <row r="32" spans="1:6" x14ac:dyDescent="0.4">
      <c r="A32" s="15">
        <v>45962</v>
      </c>
      <c r="B32" s="19" t="s">
        <v>79</v>
      </c>
      <c r="C32" s="17" t="s">
        <v>47</v>
      </c>
      <c r="D32" s="1">
        <v>-400</v>
      </c>
      <c r="E32" s="18"/>
    </row>
    <row r="33" spans="1:5" x14ac:dyDescent="0.4">
      <c r="A33" s="15">
        <v>45962</v>
      </c>
      <c r="B33" s="19" t="s">
        <v>80</v>
      </c>
      <c r="C33" s="17" t="s">
        <v>47</v>
      </c>
      <c r="D33" s="1">
        <v>-400</v>
      </c>
      <c r="E33" s="18"/>
    </row>
    <row r="34" spans="1:5" x14ac:dyDescent="0.4">
      <c r="A34" s="15">
        <v>45962</v>
      </c>
      <c r="B34" s="19" t="s">
        <v>139</v>
      </c>
      <c r="C34" s="17" t="s">
        <v>47</v>
      </c>
      <c r="D34" s="1">
        <v>-400</v>
      </c>
      <c r="E34" s="18"/>
    </row>
    <row r="35" spans="1:5" x14ac:dyDescent="0.4">
      <c r="A35" s="15">
        <v>45962</v>
      </c>
      <c r="B35" s="19" t="s">
        <v>108</v>
      </c>
      <c r="C35" s="17" t="s">
        <v>47</v>
      </c>
      <c r="D35" s="1">
        <v>-400</v>
      </c>
      <c r="E35" s="18"/>
    </row>
    <row r="36" spans="1:5" x14ac:dyDescent="0.4">
      <c r="A36" s="15">
        <v>45962</v>
      </c>
      <c r="B36" s="19" t="s">
        <v>109</v>
      </c>
      <c r="C36" s="17" t="s">
        <v>47</v>
      </c>
      <c r="D36" s="1">
        <v>-400</v>
      </c>
      <c r="E36" s="18"/>
    </row>
    <row r="37" spans="1:5" x14ac:dyDescent="0.4">
      <c r="A37" s="15">
        <v>45962</v>
      </c>
      <c r="B37" s="19" t="s">
        <v>110</v>
      </c>
      <c r="C37" s="17" t="s">
        <v>47</v>
      </c>
      <c r="D37" s="1">
        <v>-400</v>
      </c>
      <c r="E37" s="18"/>
    </row>
    <row r="38" spans="1:5" x14ac:dyDescent="0.4">
      <c r="A38" s="15">
        <v>45962</v>
      </c>
      <c r="B38" s="19" t="s">
        <v>111</v>
      </c>
      <c r="C38" s="17" t="s">
        <v>47</v>
      </c>
      <c r="D38" s="1">
        <v>-400</v>
      </c>
      <c r="E38" s="18"/>
    </row>
    <row r="39" spans="1:5" x14ac:dyDescent="0.4">
      <c r="A39" s="15">
        <v>45962</v>
      </c>
      <c r="B39" s="19" t="s">
        <v>112</v>
      </c>
      <c r="C39" s="17" t="s">
        <v>47</v>
      </c>
      <c r="D39" s="1">
        <v>-400</v>
      </c>
      <c r="E39" s="18"/>
    </row>
    <row r="40" spans="1:5" ht="24" thickBot="1" x14ac:dyDescent="0.45">
      <c r="A40" s="60"/>
      <c r="B40" s="69"/>
      <c r="C40" s="36" t="s">
        <v>152</v>
      </c>
      <c r="D40" s="34">
        <f>SUM(D18:D39)</f>
        <v>-9500</v>
      </c>
      <c r="E40" s="35"/>
    </row>
    <row r="41" spans="1:5" ht="17.5" thickTop="1" x14ac:dyDescent="0.4"/>
  </sheetData>
  <mergeCells count="8">
    <mergeCell ref="A40:B40"/>
    <mergeCell ref="A2:D2"/>
    <mergeCell ref="B3:C3"/>
    <mergeCell ref="B4:C4"/>
    <mergeCell ref="B5:C5"/>
    <mergeCell ref="B6:C6"/>
    <mergeCell ref="B7:C7"/>
    <mergeCell ref="A14:B14"/>
  </mergeCells>
  <phoneticPr fontId="1" type="noConversion"/>
  <dataValidations disablePrompts="1" count="1">
    <dataValidation type="list" allowBlank="1" showInputMessage="1" showErrorMessage="1" sqref="F13:F32" xr:uid="{034EDBCA-DEF2-4A6E-9BB4-B8B960A6066C}">
      <formula1>"探訪資助,助學善款,探訪活動支出,新興學生"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F5000-BE69-48EA-B873-2DBA9A404389}">
  <dimension ref="A1:U41"/>
  <sheetViews>
    <sheetView showGridLines="0" topLeftCell="A3" zoomScaleNormal="100" workbookViewId="0">
      <selection activeCell="D5" sqref="D5"/>
    </sheetView>
  </sheetViews>
  <sheetFormatPr defaultColWidth="8.81640625" defaultRowHeight="17" x14ac:dyDescent="0.4"/>
  <cols>
    <col min="1" max="1" width="12.6328125" style="12" customWidth="1"/>
    <col min="2" max="5" width="20.6328125" style="12" customWidth="1"/>
    <col min="6" max="6" width="14.6328125" style="12" customWidth="1"/>
    <col min="7" max="8" width="14.6328125" customWidth="1"/>
    <col min="22" max="16384" width="8.81640625" style="12"/>
  </cols>
  <sheetData>
    <row r="1" spans="1:6" ht="17.5" thickBot="1" x14ac:dyDescent="0.45"/>
    <row r="2" spans="1:6" ht="22" customHeight="1" thickTop="1" x14ac:dyDescent="0.4">
      <c r="A2" s="62" t="s">
        <v>75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47" t="s">
        <v>33</v>
      </c>
      <c r="B4" s="53" t="s">
        <v>149</v>
      </c>
      <c r="C4" s="54"/>
      <c r="D4" s="4">
        <f>SUMIF(C:C,"總收入：",D:D)</f>
        <v>2400</v>
      </c>
    </row>
    <row r="5" spans="1:6" ht="22" customHeight="1" x14ac:dyDescent="0.4">
      <c r="A5" s="9" t="s">
        <v>35</v>
      </c>
      <c r="B5" s="53" t="s">
        <v>156</v>
      </c>
      <c r="C5" s="54"/>
      <c r="D5" s="4">
        <f>Nov!D7</f>
        <v>44720.10553398059</v>
      </c>
    </row>
    <row r="6" spans="1:6" ht="22" customHeight="1" x14ac:dyDescent="0.4">
      <c r="A6" s="48" t="s">
        <v>36</v>
      </c>
      <c r="B6" s="53" t="s">
        <v>151</v>
      </c>
      <c r="C6" s="54"/>
      <c r="D6" s="4">
        <f>SUMIF(C:C,"總支出：",D:D)</f>
        <v>-9500</v>
      </c>
    </row>
    <row r="7" spans="1:6" ht="22" customHeight="1" thickBot="1" x14ac:dyDescent="0.45">
      <c r="A7" s="11" t="s">
        <v>39</v>
      </c>
      <c r="B7" s="55" t="s">
        <v>40</v>
      </c>
      <c r="C7" s="56"/>
      <c r="D7" s="5">
        <f>SUM(D4:D6)</f>
        <v>37620.10553398059</v>
      </c>
    </row>
    <row r="8" spans="1:6" ht="22" customHeight="1" thickTop="1" thickBot="1" x14ac:dyDescent="0.45">
      <c r="A8" s="13"/>
      <c r="B8" s="14"/>
      <c r="C8" s="7"/>
      <c r="D8" s="3"/>
    </row>
    <row r="9" spans="1:6" ht="22" customHeight="1" thickTop="1" x14ac:dyDescent="0.4">
      <c r="A9" s="50" t="s">
        <v>33</v>
      </c>
      <c r="B9" s="40"/>
      <c r="C9" s="40"/>
      <c r="D9" s="40"/>
      <c r="E9" s="41"/>
    </row>
    <row r="10" spans="1:6" ht="18.5" x14ac:dyDescent="0.4">
      <c r="A10" s="31" t="s">
        <v>42</v>
      </c>
      <c r="B10" s="32" t="s">
        <v>43</v>
      </c>
      <c r="C10" s="32" t="s">
        <v>44</v>
      </c>
      <c r="D10" s="32" t="s">
        <v>32</v>
      </c>
      <c r="E10" s="33"/>
    </row>
    <row r="11" spans="1:6" x14ac:dyDescent="0.4">
      <c r="A11" s="15">
        <v>45992</v>
      </c>
      <c r="B11" s="19" t="s">
        <v>85</v>
      </c>
      <c r="C11" s="17" t="s">
        <v>143</v>
      </c>
      <c r="D11" s="1">
        <v>100</v>
      </c>
      <c r="E11" s="18"/>
      <c r="F11"/>
    </row>
    <row r="12" spans="1:6" x14ac:dyDescent="0.4">
      <c r="A12" s="15">
        <v>45993</v>
      </c>
      <c r="B12" s="20" t="s">
        <v>92</v>
      </c>
      <c r="C12" s="17" t="s">
        <v>143</v>
      </c>
      <c r="D12" s="6">
        <v>2000</v>
      </c>
      <c r="E12" s="18"/>
      <c r="F12"/>
    </row>
    <row r="13" spans="1:6" ht="15.5" customHeight="1" x14ac:dyDescent="0.4">
      <c r="A13" s="15">
        <v>45994</v>
      </c>
      <c r="B13" s="19" t="s">
        <v>105</v>
      </c>
      <c r="C13" s="17" t="s">
        <v>143</v>
      </c>
      <c r="D13" s="1">
        <v>300</v>
      </c>
      <c r="E13" s="18"/>
      <c r="F13"/>
    </row>
    <row r="14" spans="1:6" ht="24" thickBot="1" x14ac:dyDescent="0.45">
      <c r="A14" s="60"/>
      <c r="B14" s="69"/>
      <c r="C14" s="36" t="s">
        <v>150</v>
      </c>
      <c r="D14" s="34">
        <f>SUM(D11:D13)</f>
        <v>2400</v>
      </c>
      <c r="E14" s="35"/>
      <c r="F14"/>
    </row>
    <row r="15" spans="1:6" ht="18" thickTop="1" thickBot="1" x14ac:dyDescent="0.45">
      <c r="A15"/>
      <c r="B15"/>
      <c r="C15"/>
      <c r="D15"/>
      <c r="E15"/>
      <c r="F15"/>
    </row>
    <row r="16" spans="1:6" ht="24" thickTop="1" x14ac:dyDescent="0.4">
      <c r="A16" s="49" t="s">
        <v>36</v>
      </c>
      <c r="B16" s="42"/>
      <c r="C16" s="42"/>
      <c r="D16" s="42"/>
      <c r="E16" s="43"/>
      <c r="F16"/>
    </row>
    <row r="17" spans="1:6" ht="18.5" x14ac:dyDescent="0.4">
      <c r="A17" s="44" t="s">
        <v>42</v>
      </c>
      <c r="B17" s="45" t="s">
        <v>146</v>
      </c>
      <c r="C17" s="45" t="s">
        <v>44</v>
      </c>
      <c r="D17" s="45" t="s">
        <v>32</v>
      </c>
      <c r="E17" s="46"/>
      <c r="F17"/>
    </row>
    <row r="18" spans="1:6" x14ac:dyDescent="0.4">
      <c r="A18" s="15">
        <v>45992</v>
      </c>
      <c r="B18" s="16" t="s">
        <v>147</v>
      </c>
      <c r="C18" s="17" t="s">
        <v>148</v>
      </c>
      <c r="D18" s="1">
        <v>-500</v>
      </c>
      <c r="E18" s="18"/>
      <c r="F18"/>
    </row>
    <row r="19" spans="1:6" x14ac:dyDescent="0.4">
      <c r="A19" s="15">
        <v>45992</v>
      </c>
      <c r="B19" s="19" t="s">
        <v>48</v>
      </c>
      <c r="C19" s="17" t="s">
        <v>47</v>
      </c>
      <c r="D19" s="1">
        <v>-600</v>
      </c>
      <c r="E19" s="18"/>
      <c r="F19"/>
    </row>
    <row r="20" spans="1:6" x14ac:dyDescent="0.4">
      <c r="A20" s="15">
        <v>45992</v>
      </c>
      <c r="B20" s="19" t="s">
        <v>49</v>
      </c>
      <c r="C20" s="17" t="s">
        <v>47</v>
      </c>
      <c r="D20" s="1">
        <v>-400</v>
      </c>
      <c r="E20" s="18"/>
    </row>
    <row r="21" spans="1:6" x14ac:dyDescent="0.4">
      <c r="A21" s="15">
        <v>45992</v>
      </c>
      <c r="B21" s="19" t="s">
        <v>50</v>
      </c>
      <c r="C21" s="17" t="s">
        <v>47</v>
      </c>
      <c r="D21" s="1">
        <v>-400</v>
      </c>
      <c r="E21" s="18"/>
    </row>
    <row r="22" spans="1:6" x14ac:dyDescent="0.4">
      <c r="A22" s="15">
        <v>45992</v>
      </c>
      <c r="B22" s="19" t="s">
        <v>51</v>
      </c>
      <c r="C22" s="17" t="s">
        <v>47</v>
      </c>
      <c r="D22" s="1">
        <v>-400</v>
      </c>
      <c r="E22" s="18"/>
    </row>
    <row r="23" spans="1:6" x14ac:dyDescent="0.4">
      <c r="A23" s="15">
        <v>45992</v>
      </c>
      <c r="B23" s="19" t="s">
        <v>52</v>
      </c>
      <c r="C23" s="17" t="s">
        <v>47</v>
      </c>
      <c r="D23" s="1">
        <v>-400</v>
      </c>
      <c r="E23" s="18"/>
    </row>
    <row r="24" spans="1:6" x14ac:dyDescent="0.4">
      <c r="A24" s="15">
        <v>45992</v>
      </c>
      <c r="B24" s="19" t="s">
        <v>53</v>
      </c>
      <c r="C24" s="17" t="s">
        <v>47</v>
      </c>
      <c r="D24" s="1">
        <v>-500</v>
      </c>
      <c r="E24" s="18"/>
    </row>
    <row r="25" spans="1:6" x14ac:dyDescent="0.4">
      <c r="A25" s="15">
        <v>45992</v>
      </c>
      <c r="B25" s="19" t="s">
        <v>54</v>
      </c>
      <c r="C25" s="17" t="s">
        <v>47</v>
      </c>
      <c r="D25" s="1">
        <v>-400</v>
      </c>
      <c r="E25" s="18"/>
    </row>
    <row r="26" spans="1:6" x14ac:dyDescent="0.4">
      <c r="A26" s="15">
        <v>45992</v>
      </c>
      <c r="B26" s="19" t="s">
        <v>76</v>
      </c>
      <c r="C26" s="17" t="s">
        <v>47</v>
      </c>
      <c r="D26" s="1">
        <v>-500</v>
      </c>
      <c r="E26" s="18"/>
    </row>
    <row r="27" spans="1:6" x14ac:dyDescent="0.4">
      <c r="A27" s="15">
        <v>45992</v>
      </c>
      <c r="B27" s="19" t="s">
        <v>55</v>
      </c>
      <c r="C27" s="17" t="s">
        <v>47</v>
      </c>
      <c r="D27" s="1">
        <v>-400</v>
      </c>
      <c r="E27" s="18"/>
    </row>
    <row r="28" spans="1:6" x14ac:dyDescent="0.4">
      <c r="A28" s="15">
        <v>45992</v>
      </c>
      <c r="B28" s="19" t="s">
        <v>56</v>
      </c>
      <c r="C28" s="17" t="s">
        <v>47</v>
      </c>
      <c r="D28" s="1">
        <v>-400</v>
      </c>
      <c r="E28" s="18"/>
    </row>
    <row r="29" spans="1:6" x14ac:dyDescent="0.4">
      <c r="A29" s="15">
        <v>45992</v>
      </c>
      <c r="B29" s="19" t="s">
        <v>103</v>
      </c>
      <c r="C29" s="17" t="s">
        <v>47</v>
      </c>
      <c r="D29" s="1">
        <v>-400</v>
      </c>
      <c r="E29" s="18"/>
    </row>
    <row r="30" spans="1:6" x14ac:dyDescent="0.4">
      <c r="A30" s="15">
        <v>45992</v>
      </c>
      <c r="B30" s="19" t="s">
        <v>77</v>
      </c>
      <c r="C30" s="17" t="s">
        <v>47</v>
      </c>
      <c r="D30" s="1">
        <v>-500</v>
      </c>
      <c r="E30" s="18"/>
    </row>
    <row r="31" spans="1:6" x14ac:dyDescent="0.4">
      <c r="A31" s="15">
        <v>45992</v>
      </c>
      <c r="B31" s="19" t="s">
        <v>78</v>
      </c>
      <c r="C31" s="17" t="s">
        <v>47</v>
      </c>
      <c r="D31" s="1">
        <v>-500</v>
      </c>
      <c r="E31" s="18"/>
    </row>
    <row r="32" spans="1:6" x14ac:dyDescent="0.4">
      <c r="A32" s="15">
        <v>45996</v>
      </c>
      <c r="B32" s="19" t="s">
        <v>79</v>
      </c>
      <c r="C32" s="17" t="s">
        <v>47</v>
      </c>
      <c r="D32" s="1">
        <v>-400</v>
      </c>
      <c r="E32" s="18"/>
    </row>
    <row r="33" spans="1:5" x14ac:dyDescent="0.4">
      <c r="A33" s="15">
        <v>45996</v>
      </c>
      <c r="B33" s="19" t="s">
        <v>80</v>
      </c>
      <c r="C33" s="17" t="s">
        <v>47</v>
      </c>
      <c r="D33" s="1">
        <v>-400</v>
      </c>
      <c r="E33" s="18"/>
    </row>
    <row r="34" spans="1:5" x14ac:dyDescent="0.4">
      <c r="A34" s="15">
        <v>45996</v>
      </c>
      <c r="B34" s="19" t="s">
        <v>139</v>
      </c>
      <c r="C34" s="17" t="s">
        <v>47</v>
      </c>
      <c r="D34" s="1">
        <v>-400</v>
      </c>
      <c r="E34" s="18"/>
    </row>
    <row r="35" spans="1:5" x14ac:dyDescent="0.4">
      <c r="A35" s="15">
        <v>45992</v>
      </c>
      <c r="B35" s="19" t="s">
        <v>108</v>
      </c>
      <c r="C35" s="17" t="s">
        <v>47</v>
      </c>
      <c r="D35" s="1">
        <v>-400</v>
      </c>
      <c r="E35" s="18"/>
    </row>
    <row r="36" spans="1:5" x14ac:dyDescent="0.4">
      <c r="A36" s="15">
        <v>45992</v>
      </c>
      <c r="B36" s="19" t="s">
        <v>109</v>
      </c>
      <c r="C36" s="17" t="s">
        <v>47</v>
      </c>
      <c r="D36" s="1">
        <v>-400</v>
      </c>
      <c r="E36" s="18"/>
    </row>
    <row r="37" spans="1:5" x14ac:dyDescent="0.4">
      <c r="A37" s="15">
        <v>45992</v>
      </c>
      <c r="B37" s="19" t="s">
        <v>110</v>
      </c>
      <c r="C37" s="17" t="s">
        <v>47</v>
      </c>
      <c r="D37" s="1">
        <v>-400</v>
      </c>
      <c r="E37" s="18"/>
    </row>
    <row r="38" spans="1:5" x14ac:dyDescent="0.4">
      <c r="A38" s="15">
        <v>45992</v>
      </c>
      <c r="B38" s="19" t="s">
        <v>111</v>
      </c>
      <c r="C38" s="17" t="s">
        <v>47</v>
      </c>
      <c r="D38" s="1">
        <v>-400</v>
      </c>
      <c r="E38" s="18"/>
    </row>
    <row r="39" spans="1:5" x14ac:dyDescent="0.4">
      <c r="A39" s="15">
        <v>45992</v>
      </c>
      <c r="B39" s="19" t="s">
        <v>112</v>
      </c>
      <c r="C39" s="17" t="s">
        <v>47</v>
      </c>
      <c r="D39" s="1">
        <v>-400</v>
      </c>
      <c r="E39" s="18"/>
    </row>
    <row r="40" spans="1:5" ht="24" thickBot="1" x14ac:dyDescent="0.45">
      <c r="A40" s="60"/>
      <c r="B40" s="69"/>
      <c r="C40" s="36" t="s">
        <v>152</v>
      </c>
      <c r="D40" s="34">
        <f>SUM(D18:D39)</f>
        <v>-9500</v>
      </c>
      <c r="E40" s="35"/>
    </row>
    <row r="41" spans="1:5" ht="17.5" thickTop="1" x14ac:dyDescent="0.4"/>
  </sheetData>
  <mergeCells count="8">
    <mergeCell ref="A40:B40"/>
    <mergeCell ref="B7:C7"/>
    <mergeCell ref="A2:D2"/>
    <mergeCell ref="B3:C3"/>
    <mergeCell ref="B4:C4"/>
    <mergeCell ref="B5:C5"/>
    <mergeCell ref="B6:C6"/>
    <mergeCell ref="A14:B14"/>
  </mergeCells>
  <phoneticPr fontId="1" type="noConversion"/>
  <dataValidations count="1">
    <dataValidation type="list" allowBlank="1" showInputMessage="1" showErrorMessage="1" sqref="F13:F32" xr:uid="{D6E1B250-B2E8-486A-93A3-C63F1EA9DC04}">
      <formula1>"探訪資助,助學善款,探訪活動支出,新興學生"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B5FCC-37F0-4785-9A3A-30E0EEE3B0A9}">
  <dimension ref="A1:F34"/>
  <sheetViews>
    <sheetView showGridLines="0" tabSelected="1" zoomScaleNormal="100" workbookViewId="0">
      <selection activeCell="D6" sqref="D6"/>
    </sheetView>
  </sheetViews>
  <sheetFormatPr defaultColWidth="8.81640625" defaultRowHeight="15.5" x14ac:dyDescent="0.4"/>
  <cols>
    <col min="1" max="1" width="12.6328125" style="12" customWidth="1"/>
    <col min="2" max="2" width="20.6328125" style="12" customWidth="1"/>
    <col min="3" max="3" width="12.7265625" style="12" customWidth="1"/>
    <col min="4" max="4" width="17.7265625" style="12" customWidth="1"/>
    <col min="5" max="5" width="15.54296875" style="12" customWidth="1"/>
    <col min="6" max="6" width="14.6328125" style="12" customWidth="1"/>
    <col min="7" max="7" width="8.81640625" style="12"/>
    <col min="8" max="8" width="10.81640625" style="12" customWidth="1"/>
    <col min="9" max="9" width="18.7265625" style="12" customWidth="1"/>
    <col min="10" max="10" width="12.7265625" style="12" customWidth="1"/>
    <col min="11" max="11" width="16.6328125" style="12" customWidth="1"/>
    <col min="12" max="12" width="42.54296875" style="12" customWidth="1"/>
    <col min="13" max="16384" width="8.81640625" style="12"/>
  </cols>
  <sheetData>
    <row r="1" spans="1:6" ht="16" thickBot="1" x14ac:dyDescent="0.45"/>
    <row r="2" spans="1:6" ht="22" customHeight="1" thickTop="1" x14ac:dyDescent="0.4">
      <c r="A2" s="62" t="s">
        <v>29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8" t="s">
        <v>33</v>
      </c>
      <c r="B4" s="53" t="s">
        <v>2</v>
      </c>
      <c r="C4" s="54"/>
      <c r="D4" s="4">
        <f>SUMIF(F:F,"探訪資助",D:D)</f>
        <v>0</v>
      </c>
    </row>
    <row r="5" spans="1:6" ht="22" customHeight="1" x14ac:dyDescent="0.4">
      <c r="A5" s="8" t="s">
        <v>33</v>
      </c>
      <c r="B5" s="53" t="s">
        <v>34</v>
      </c>
      <c r="C5" s="54"/>
      <c r="D5" s="4">
        <f>SUMIF(F:F,B5,D:D)</f>
        <v>5700</v>
      </c>
    </row>
    <row r="6" spans="1:6" ht="22" customHeight="1" x14ac:dyDescent="0.4">
      <c r="A6" s="9" t="s">
        <v>35</v>
      </c>
      <c r="B6" s="53" t="s">
        <v>86</v>
      </c>
      <c r="C6" s="54"/>
      <c r="D6" s="4">
        <f>[1]Dec!$D$9</f>
        <v>28510.11</v>
      </c>
    </row>
    <row r="7" spans="1:6" ht="22" customHeight="1" x14ac:dyDescent="0.4">
      <c r="A7" s="10" t="s">
        <v>36</v>
      </c>
      <c r="B7" s="53" t="s">
        <v>37</v>
      </c>
      <c r="C7" s="54"/>
      <c r="D7" s="4">
        <f>SUMIF(F:F,B7,E:E)</f>
        <v>0</v>
      </c>
    </row>
    <row r="8" spans="1:6" ht="22" customHeight="1" x14ac:dyDescent="0.4">
      <c r="A8" s="10" t="s">
        <v>36</v>
      </c>
      <c r="B8" s="53" t="s">
        <v>38</v>
      </c>
      <c r="C8" s="54"/>
      <c r="D8" s="4">
        <f>SUMIF(F:F,"新興學生",E:E)</f>
        <v>-8000</v>
      </c>
    </row>
    <row r="9" spans="1:6" ht="22" customHeight="1" thickBot="1" x14ac:dyDescent="0.45">
      <c r="A9" s="11" t="s">
        <v>39</v>
      </c>
      <c r="B9" s="55" t="s">
        <v>40</v>
      </c>
      <c r="C9" s="56"/>
      <c r="D9" s="5">
        <f>SUM(D4:D8)</f>
        <v>26210.11</v>
      </c>
    </row>
    <row r="10" spans="1:6" ht="19.5" thickTop="1" thickBot="1" x14ac:dyDescent="0.45">
      <c r="A10" s="13"/>
      <c r="B10" s="14"/>
      <c r="C10" s="7"/>
      <c r="D10" s="3"/>
    </row>
    <row r="11" spans="1:6" ht="24" thickTop="1" x14ac:dyDescent="0.4">
      <c r="A11" s="57" t="s">
        <v>41</v>
      </c>
      <c r="B11" s="58"/>
      <c r="C11" s="58"/>
      <c r="D11" s="58"/>
      <c r="E11" s="58"/>
      <c r="F11" s="59"/>
    </row>
    <row r="12" spans="1:6" ht="18.5" x14ac:dyDescent="0.4">
      <c r="A12" s="31" t="s">
        <v>42</v>
      </c>
      <c r="B12" s="32" t="s">
        <v>43</v>
      </c>
      <c r="C12" s="32" t="s">
        <v>44</v>
      </c>
      <c r="D12" s="32" t="s">
        <v>33</v>
      </c>
      <c r="E12" s="32" t="s">
        <v>36</v>
      </c>
      <c r="F12" s="33" t="s">
        <v>30</v>
      </c>
    </row>
    <row r="13" spans="1:6" x14ac:dyDescent="0.4">
      <c r="A13" s="15">
        <v>45658</v>
      </c>
      <c r="B13" s="16" t="s">
        <v>46</v>
      </c>
      <c r="C13" s="17" t="s">
        <v>47</v>
      </c>
      <c r="D13" s="1"/>
      <c r="E13" s="1">
        <v>-400</v>
      </c>
      <c r="F13" s="18" t="s">
        <v>45</v>
      </c>
    </row>
    <row r="14" spans="1:6" x14ac:dyDescent="0.4">
      <c r="A14" s="15">
        <v>45658</v>
      </c>
      <c r="B14" s="19" t="s">
        <v>48</v>
      </c>
      <c r="C14" s="17" t="s">
        <v>47</v>
      </c>
      <c r="D14" s="1"/>
      <c r="E14" s="1">
        <v>-600</v>
      </c>
      <c r="F14" s="18" t="s">
        <v>45</v>
      </c>
    </row>
    <row r="15" spans="1:6" x14ac:dyDescent="0.4">
      <c r="A15" s="15">
        <v>45658</v>
      </c>
      <c r="B15" s="19" t="s">
        <v>49</v>
      </c>
      <c r="C15" s="17" t="s">
        <v>47</v>
      </c>
      <c r="D15" s="1"/>
      <c r="E15" s="1">
        <v>-400</v>
      </c>
      <c r="F15" s="18" t="s">
        <v>45</v>
      </c>
    </row>
    <row r="16" spans="1:6" x14ac:dyDescent="0.4">
      <c r="A16" s="15">
        <v>45658</v>
      </c>
      <c r="B16" s="20" t="s">
        <v>50</v>
      </c>
      <c r="C16" s="21" t="s">
        <v>47</v>
      </c>
      <c r="D16" s="6"/>
      <c r="E16" s="6">
        <v>-400</v>
      </c>
      <c r="F16" s="22" t="s">
        <v>45</v>
      </c>
    </row>
    <row r="17" spans="1:6" x14ac:dyDescent="0.4">
      <c r="A17" s="15">
        <v>45658</v>
      </c>
      <c r="B17" s="20" t="s">
        <v>51</v>
      </c>
      <c r="C17" s="21" t="s">
        <v>47</v>
      </c>
      <c r="D17" s="6"/>
      <c r="E17" s="6">
        <v>-400</v>
      </c>
      <c r="F17" s="22" t="s">
        <v>45</v>
      </c>
    </row>
    <row r="18" spans="1:6" x14ac:dyDescent="0.4">
      <c r="A18" s="15">
        <v>45658</v>
      </c>
      <c r="B18" s="20" t="s">
        <v>52</v>
      </c>
      <c r="C18" s="21" t="s">
        <v>47</v>
      </c>
      <c r="D18" s="6"/>
      <c r="E18" s="6">
        <v>-400</v>
      </c>
      <c r="F18" s="22" t="s">
        <v>45</v>
      </c>
    </row>
    <row r="19" spans="1:6" x14ac:dyDescent="0.4">
      <c r="A19" s="15">
        <v>45658</v>
      </c>
      <c r="B19" s="20" t="s">
        <v>53</v>
      </c>
      <c r="C19" s="21" t="s">
        <v>47</v>
      </c>
      <c r="D19" s="6"/>
      <c r="E19" s="6">
        <v>-500</v>
      </c>
      <c r="F19" s="22" t="s">
        <v>45</v>
      </c>
    </row>
    <row r="20" spans="1:6" x14ac:dyDescent="0.4">
      <c r="A20" s="15">
        <v>45658</v>
      </c>
      <c r="B20" s="20" t="s">
        <v>54</v>
      </c>
      <c r="C20" s="21" t="s">
        <v>47</v>
      </c>
      <c r="D20" s="6"/>
      <c r="E20" s="6">
        <v>-400</v>
      </c>
      <c r="F20" s="22" t="s">
        <v>45</v>
      </c>
    </row>
    <row r="21" spans="1:6" x14ac:dyDescent="0.4">
      <c r="A21" s="15">
        <v>45658</v>
      </c>
      <c r="B21" s="20" t="s">
        <v>76</v>
      </c>
      <c r="C21" s="21" t="s">
        <v>47</v>
      </c>
      <c r="D21" s="6"/>
      <c r="E21" s="6">
        <v>-400</v>
      </c>
      <c r="F21" s="22" t="s">
        <v>45</v>
      </c>
    </row>
    <row r="22" spans="1:6" x14ac:dyDescent="0.4">
      <c r="A22" s="15">
        <v>45658</v>
      </c>
      <c r="B22" s="20" t="s">
        <v>55</v>
      </c>
      <c r="C22" s="21" t="s">
        <v>47</v>
      </c>
      <c r="D22" s="6"/>
      <c r="E22" s="6">
        <v>-400</v>
      </c>
      <c r="F22" s="22" t="s">
        <v>45</v>
      </c>
    </row>
    <row r="23" spans="1:6" x14ac:dyDescent="0.4">
      <c r="A23" s="15">
        <v>45658</v>
      </c>
      <c r="B23" s="20" t="s">
        <v>56</v>
      </c>
      <c r="C23" s="21" t="s">
        <v>47</v>
      </c>
      <c r="D23" s="6"/>
      <c r="E23" s="6">
        <v>-400</v>
      </c>
      <c r="F23" s="22" t="s">
        <v>45</v>
      </c>
    </row>
    <row r="24" spans="1:6" x14ac:dyDescent="0.4">
      <c r="A24" s="15">
        <v>45658</v>
      </c>
      <c r="B24" s="20" t="s">
        <v>77</v>
      </c>
      <c r="C24" s="21" t="s">
        <v>47</v>
      </c>
      <c r="D24" s="6"/>
      <c r="E24" s="6">
        <v>-500</v>
      </c>
      <c r="F24" s="22" t="s">
        <v>45</v>
      </c>
    </row>
    <row r="25" spans="1:6" x14ac:dyDescent="0.4">
      <c r="A25" s="15">
        <v>45658</v>
      </c>
      <c r="B25" s="20" t="s">
        <v>78</v>
      </c>
      <c r="C25" s="21" t="s">
        <v>47</v>
      </c>
      <c r="D25" s="6"/>
      <c r="E25" s="6">
        <v>-500</v>
      </c>
      <c r="F25" s="22" t="s">
        <v>45</v>
      </c>
    </row>
    <row r="26" spans="1:6" x14ac:dyDescent="0.4">
      <c r="A26" s="15">
        <v>45658</v>
      </c>
      <c r="B26" s="20" t="s">
        <v>79</v>
      </c>
      <c r="C26" s="21" t="s">
        <v>47</v>
      </c>
      <c r="D26" s="6"/>
      <c r="E26" s="6">
        <v>-400</v>
      </c>
      <c r="F26" s="22" t="s">
        <v>45</v>
      </c>
    </row>
    <row r="27" spans="1:6" x14ac:dyDescent="0.4">
      <c r="A27" s="15">
        <v>45658</v>
      </c>
      <c r="B27" s="20" t="s">
        <v>80</v>
      </c>
      <c r="C27" s="21" t="s">
        <v>47</v>
      </c>
      <c r="D27" s="6"/>
      <c r="E27" s="6">
        <v>-400</v>
      </c>
      <c r="F27" s="22" t="s">
        <v>45</v>
      </c>
    </row>
    <row r="28" spans="1:6" x14ac:dyDescent="0.4">
      <c r="A28" s="15">
        <v>45658</v>
      </c>
      <c r="B28" s="20" t="s">
        <v>81</v>
      </c>
      <c r="C28" s="21" t="s">
        <v>82</v>
      </c>
      <c r="D28" s="6"/>
      <c r="E28" s="6">
        <v>-1000</v>
      </c>
      <c r="F28" s="22" t="s">
        <v>45</v>
      </c>
    </row>
    <row r="29" spans="1:6" x14ac:dyDescent="0.4">
      <c r="A29" s="15">
        <v>45658</v>
      </c>
      <c r="B29" s="20" t="s">
        <v>83</v>
      </c>
      <c r="C29" s="21" t="s">
        <v>47</v>
      </c>
      <c r="D29" s="6"/>
      <c r="E29" s="6">
        <v>-500</v>
      </c>
      <c r="F29" s="22" t="s">
        <v>45</v>
      </c>
    </row>
    <row r="30" spans="1:6" x14ac:dyDescent="0.4">
      <c r="A30" s="15">
        <v>45658</v>
      </c>
      <c r="B30" s="20" t="s">
        <v>85</v>
      </c>
      <c r="C30" s="21" t="s">
        <v>84</v>
      </c>
      <c r="D30" s="6">
        <v>100</v>
      </c>
      <c r="E30" s="6"/>
      <c r="F30" s="22" t="s">
        <v>3</v>
      </c>
    </row>
    <row r="31" spans="1:6" x14ac:dyDescent="0.4">
      <c r="A31" s="15">
        <v>45658</v>
      </c>
      <c r="B31" s="20" t="s">
        <v>92</v>
      </c>
      <c r="C31" s="21" t="s">
        <v>84</v>
      </c>
      <c r="D31" s="6">
        <v>2000</v>
      </c>
      <c r="E31" s="6"/>
      <c r="F31" s="22" t="s">
        <v>3</v>
      </c>
    </row>
    <row r="32" spans="1:6" x14ac:dyDescent="0.4">
      <c r="A32" s="15">
        <v>45664</v>
      </c>
      <c r="B32" s="20" t="s">
        <v>87</v>
      </c>
      <c r="C32" s="21" t="s">
        <v>84</v>
      </c>
      <c r="D32" s="6">
        <v>3600</v>
      </c>
      <c r="E32" s="6"/>
      <c r="F32" s="22" t="s">
        <v>3</v>
      </c>
    </row>
    <row r="33" spans="1:6" ht="24" thickBot="1" x14ac:dyDescent="0.45">
      <c r="A33" s="60"/>
      <c r="B33" s="61"/>
      <c r="C33" s="36" t="s">
        <v>57</v>
      </c>
      <c r="D33" s="34">
        <f>SUM(D13:D32)</f>
        <v>5700</v>
      </c>
      <c r="E33" s="34">
        <f>SUM(E13:E32)</f>
        <v>-8000</v>
      </c>
      <c r="F33" s="35"/>
    </row>
    <row r="34" spans="1:6" ht="16" thickTop="1" x14ac:dyDescent="0.4"/>
  </sheetData>
  <mergeCells count="10">
    <mergeCell ref="B8:C8"/>
    <mergeCell ref="B9:C9"/>
    <mergeCell ref="A11:F11"/>
    <mergeCell ref="A33:B33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32" xr:uid="{EFCE39D7-B047-48C4-AE57-68E206441A63}">
      <formula1>"探訪資助,助學善款,探訪活動支出,新興學生"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0AD61-A200-4A8C-AF56-E4334B7CFE44}">
  <dimension ref="A1:F26"/>
  <sheetViews>
    <sheetView showGridLines="0" topLeftCell="A11" zoomScaleNormal="100" workbookViewId="0">
      <selection activeCell="B24" sqref="B24"/>
    </sheetView>
  </sheetViews>
  <sheetFormatPr defaultColWidth="8.81640625" defaultRowHeight="15.5" x14ac:dyDescent="0.4"/>
  <cols>
    <col min="1" max="1" width="12.6328125" style="12" customWidth="1"/>
    <col min="2" max="2" width="20.6328125" style="12" customWidth="1"/>
    <col min="3" max="3" width="12.7265625" style="12" customWidth="1"/>
    <col min="4" max="4" width="17.7265625" style="12" customWidth="1"/>
    <col min="5" max="5" width="15.54296875" style="12" customWidth="1"/>
    <col min="6" max="6" width="14.6328125" style="12" customWidth="1"/>
    <col min="7" max="7" width="8.81640625" style="12"/>
    <col min="8" max="8" width="10.81640625" style="12" customWidth="1"/>
    <col min="9" max="9" width="18.7265625" style="12" customWidth="1"/>
    <col min="10" max="10" width="12.7265625" style="12" customWidth="1"/>
    <col min="11" max="11" width="16.6328125" style="12" customWidth="1"/>
    <col min="12" max="12" width="42.54296875" style="12" customWidth="1"/>
    <col min="13" max="16384" width="8.81640625" style="12"/>
  </cols>
  <sheetData>
    <row r="1" spans="1:6" ht="16" thickBot="1" x14ac:dyDescent="0.45"/>
    <row r="2" spans="1:6" ht="22" customHeight="1" thickTop="1" x14ac:dyDescent="0.4">
      <c r="A2" s="62" t="s">
        <v>58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8" t="s">
        <v>33</v>
      </c>
      <c r="B4" s="53" t="s">
        <v>2</v>
      </c>
      <c r="C4" s="54"/>
      <c r="D4" s="4">
        <f>SUMIF(F:F,"探訪資助",D:D)</f>
        <v>0</v>
      </c>
    </row>
    <row r="5" spans="1:6" ht="22" customHeight="1" x14ac:dyDescent="0.4">
      <c r="A5" s="8" t="s">
        <v>33</v>
      </c>
      <c r="B5" s="53" t="s">
        <v>34</v>
      </c>
      <c r="C5" s="54"/>
      <c r="D5" s="4">
        <f>SUMIF(F:F,B5,D:D)</f>
        <v>18100</v>
      </c>
    </row>
    <row r="6" spans="1:6" ht="22" customHeight="1" x14ac:dyDescent="0.4">
      <c r="A6" s="9" t="s">
        <v>35</v>
      </c>
      <c r="B6" s="53" t="s">
        <v>59</v>
      </c>
      <c r="C6" s="54"/>
      <c r="D6" s="4">
        <f>Jan!D9</f>
        <v>26210.11</v>
      </c>
    </row>
    <row r="7" spans="1:6" ht="22" customHeight="1" x14ac:dyDescent="0.4">
      <c r="A7" s="10" t="s">
        <v>36</v>
      </c>
      <c r="B7" s="53" t="s">
        <v>37</v>
      </c>
      <c r="C7" s="54"/>
      <c r="D7" s="4">
        <f>SUMIF(F:F,B7,E:E)</f>
        <v>0</v>
      </c>
    </row>
    <row r="8" spans="1:6" ht="22" customHeight="1" x14ac:dyDescent="0.4">
      <c r="A8" s="10" t="s">
        <v>36</v>
      </c>
      <c r="B8" s="53" t="s">
        <v>38</v>
      </c>
      <c r="C8" s="54"/>
      <c r="D8" s="4">
        <f>SUMIF(F:F,"新興學生",E:E)</f>
        <v>0</v>
      </c>
    </row>
    <row r="9" spans="1:6" ht="22" customHeight="1" thickBot="1" x14ac:dyDescent="0.45">
      <c r="A9" s="11" t="s">
        <v>39</v>
      </c>
      <c r="B9" s="55" t="s">
        <v>40</v>
      </c>
      <c r="C9" s="56"/>
      <c r="D9" s="5">
        <f>SUM(D4:D8)</f>
        <v>44310.11</v>
      </c>
    </row>
    <row r="10" spans="1:6" ht="19.5" thickTop="1" thickBot="1" x14ac:dyDescent="0.45">
      <c r="A10" s="13"/>
      <c r="B10" s="14"/>
      <c r="C10" s="7"/>
      <c r="D10" s="3"/>
    </row>
    <row r="11" spans="1:6" ht="24" thickTop="1" x14ac:dyDescent="0.4">
      <c r="A11" s="57" t="s">
        <v>41</v>
      </c>
      <c r="B11" s="58"/>
      <c r="C11" s="58"/>
      <c r="D11" s="58"/>
      <c r="E11" s="58"/>
      <c r="F11" s="59"/>
    </row>
    <row r="12" spans="1:6" ht="18.5" x14ac:dyDescent="0.4">
      <c r="A12" s="31" t="s">
        <v>42</v>
      </c>
      <c r="B12" s="32" t="s">
        <v>43</v>
      </c>
      <c r="C12" s="32" t="s">
        <v>44</v>
      </c>
      <c r="D12" s="32" t="s">
        <v>33</v>
      </c>
      <c r="E12" s="32" t="s">
        <v>36</v>
      </c>
      <c r="F12" s="33" t="s">
        <v>30</v>
      </c>
    </row>
    <row r="13" spans="1:6" x14ac:dyDescent="0.4">
      <c r="A13" s="23">
        <v>45689</v>
      </c>
      <c r="B13" s="20" t="s">
        <v>92</v>
      </c>
      <c r="C13" s="21" t="s">
        <v>84</v>
      </c>
      <c r="D13" s="6">
        <v>2000</v>
      </c>
      <c r="E13" s="6"/>
      <c r="F13" s="22" t="s">
        <v>3</v>
      </c>
    </row>
    <row r="14" spans="1:6" x14ac:dyDescent="0.4">
      <c r="A14" s="23">
        <v>45690</v>
      </c>
      <c r="B14" s="20" t="s">
        <v>85</v>
      </c>
      <c r="C14" s="21" t="s">
        <v>84</v>
      </c>
      <c r="D14" s="6">
        <v>100</v>
      </c>
      <c r="E14" s="6"/>
      <c r="F14" s="22" t="s">
        <v>3</v>
      </c>
    </row>
    <row r="15" spans="1:6" x14ac:dyDescent="0.4">
      <c r="A15" s="23">
        <v>45715</v>
      </c>
      <c r="B15" s="20" t="s">
        <v>5</v>
      </c>
      <c r="C15" s="21" t="s">
        <v>84</v>
      </c>
      <c r="D15" s="6">
        <v>1600</v>
      </c>
      <c r="E15" s="6"/>
      <c r="F15" s="22" t="s">
        <v>3</v>
      </c>
    </row>
    <row r="16" spans="1:6" x14ac:dyDescent="0.4">
      <c r="A16" s="23">
        <v>45715</v>
      </c>
      <c r="B16" s="20" t="s">
        <v>88</v>
      </c>
      <c r="C16" s="21" t="s">
        <v>84</v>
      </c>
      <c r="D16" s="6">
        <v>1600</v>
      </c>
      <c r="E16" s="6"/>
      <c r="F16" s="22" t="s">
        <v>3</v>
      </c>
    </row>
    <row r="17" spans="1:6" x14ac:dyDescent="0.4">
      <c r="A17" s="23">
        <v>45715</v>
      </c>
      <c r="B17" s="24" t="s">
        <v>89</v>
      </c>
      <c r="C17" s="21" t="s">
        <v>84</v>
      </c>
      <c r="D17" s="6">
        <v>1600</v>
      </c>
      <c r="E17" s="6"/>
      <c r="F17" s="22" t="s">
        <v>3</v>
      </c>
    </row>
    <row r="18" spans="1:6" x14ac:dyDescent="0.4">
      <c r="A18" s="23">
        <v>45715</v>
      </c>
      <c r="B18" s="24" t="s">
        <v>12</v>
      </c>
      <c r="C18" s="21" t="s">
        <v>84</v>
      </c>
      <c r="D18" s="6">
        <v>1600</v>
      </c>
      <c r="E18" s="6"/>
      <c r="F18" s="22" t="s">
        <v>3</v>
      </c>
    </row>
    <row r="19" spans="1:6" x14ac:dyDescent="0.4">
      <c r="A19" s="23">
        <v>45715</v>
      </c>
      <c r="B19" s="24" t="s">
        <v>90</v>
      </c>
      <c r="C19" s="21" t="s">
        <v>84</v>
      </c>
      <c r="D19" s="6">
        <v>1600</v>
      </c>
      <c r="E19" s="6"/>
      <c r="F19" s="22" t="s">
        <v>3</v>
      </c>
    </row>
    <row r="20" spans="1:6" x14ac:dyDescent="0.4">
      <c r="A20" s="23">
        <v>45715</v>
      </c>
      <c r="B20" s="24" t="s">
        <v>16</v>
      </c>
      <c r="C20" s="21" t="s">
        <v>84</v>
      </c>
      <c r="D20" s="6">
        <v>1600</v>
      </c>
      <c r="E20" s="6"/>
      <c r="F20" s="22" t="s">
        <v>3</v>
      </c>
    </row>
    <row r="21" spans="1:6" x14ac:dyDescent="0.4">
      <c r="A21" s="23">
        <v>45716</v>
      </c>
      <c r="B21" s="24" t="s">
        <v>10</v>
      </c>
      <c r="C21" s="21" t="s">
        <v>84</v>
      </c>
      <c r="D21" s="6">
        <v>1600</v>
      </c>
      <c r="E21" s="6"/>
      <c r="F21" s="22" t="s">
        <v>3</v>
      </c>
    </row>
    <row r="22" spans="1:6" x14ac:dyDescent="0.4">
      <c r="A22" s="23">
        <v>45716</v>
      </c>
      <c r="B22" s="24" t="s">
        <v>9</v>
      </c>
      <c r="C22" s="21" t="s">
        <v>84</v>
      </c>
      <c r="D22" s="6">
        <v>1600</v>
      </c>
      <c r="E22" s="6"/>
      <c r="F22" s="22" t="s">
        <v>3</v>
      </c>
    </row>
    <row r="23" spans="1:6" x14ac:dyDescent="0.4">
      <c r="A23" s="23">
        <v>45716</v>
      </c>
      <c r="B23" s="16" t="s">
        <v>6</v>
      </c>
      <c r="C23" s="21" t="s">
        <v>84</v>
      </c>
      <c r="D23" s="6">
        <v>1600</v>
      </c>
      <c r="E23" s="6"/>
      <c r="F23" s="22" t="s">
        <v>3</v>
      </c>
    </row>
    <row r="24" spans="1:6" x14ac:dyDescent="0.4">
      <c r="A24" s="23">
        <v>45716</v>
      </c>
      <c r="B24" s="16" t="s">
        <v>11</v>
      </c>
      <c r="C24" s="21" t="s">
        <v>84</v>
      </c>
      <c r="D24" s="6">
        <v>1600</v>
      </c>
      <c r="E24" s="6"/>
      <c r="F24" s="22" t="s">
        <v>3</v>
      </c>
    </row>
    <row r="25" spans="1:6" ht="24" thickBot="1" x14ac:dyDescent="0.45">
      <c r="A25" s="67"/>
      <c r="B25" s="68"/>
      <c r="C25" s="36" t="s">
        <v>57</v>
      </c>
      <c r="D25" s="34">
        <f>SUM(D13:D24)</f>
        <v>18100</v>
      </c>
      <c r="E25" s="34">
        <f>SUM(E13:E24)</f>
        <v>0</v>
      </c>
      <c r="F25" s="35"/>
    </row>
    <row r="26" spans="1:6" ht="16" thickTop="1" x14ac:dyDescent="0.4"/>
  </sheetData>
  <mergeCells count="10">
    <mergeCell ref="B8:C8"/>
    <mergeCell ref="B9:C9"/>
    <mergeCell ref="A11:F11"/>
    <mergeCell ref="A25:B25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24" xr:uid="{3FA4C69D-18AB-42B9-82C7-A6E27E27F645}">
      <formula1>"探訪資助,助學善款,探訪活動支出,新興學生"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A1A38-E27B-45C0-B298-00BBB1AF6817}">
  <dimension ref="A1:F43"/>
  <sheetViews>
    <sheetView showGridLines="0" topLeftCell="A30" zoomScaleNormal="100" workbookViewId="0">
      <selection activeCell="B34" sqref="B34:F34"/>
    </sheetView>
  </sheetViews>
  <sheetFormatPr defaultColWidth="8.81640625" defaultRowHeight="15.5" x14ac:dyDescent="0.4"/>
  <cols>
    <col min="1" max="1" width="12.6328125" style="12" customWidth="1"/>
    <col min="2" max="2" width="20.6328125" style="12" customWidth="1"/>
    <col min="3" max="3" width="12.7265625" style="12" customWidth="1"/>
    <col min="4" max="4" width="17.7265625" style="12" customWidth="1"/>
    <col min="5" max="5" width="16.6328125" style="12" customWidth="1"/>
    <col min="6" max="6" width="14.6328125" style="12" customWidth="1"/>
    <col min="7" max="7" width="8.81640625" style="12"/>
    <col min="8" max="8" width="10.81640625" style="12" customWidth="1"/>
    <col min="9" max="9" width="18.7265625" style="12" customWidth="1"/>
    <col min="10" max="10" width="12.7265625" style="12" customWidth="1"/>
    <col min="11" max="11" width="16.6328125" style="12" customWidth="1"/>
    <col min="12" max="12" width="42.54296875" style="12" customWidth="1"/>
    <col min="13" max="16384" width="8.81640625" style="12"/>
  </cols>
  <sheetData>
    <row r="1" spans="1:6" ht="16" thickBot="1" x14ac:dyDescent="0.45"/>
    <row r="2" spans="1:6" ht="22" customHeight="1" thickTop="1" x14ac:dyDescent="0.4">
      <c r="A2" s="62" t="s">
        <v>60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8" t="s">
        <v>33</v>
      </c>
      <c r="B4" s="53" t="s">
        <v>2</v>
      </c>
      <c r="C4" s="54"/>
      <c r="D4" s="4">
        <f>SUMIF(F:F,"探訪資助",D:D)</f>
        <v>6055.2597087378635</v>
      </c>
    </row>
    <row r="5" spans="1:6" ht="22" customHeight="1" x14ac:dyDescent="0.4">
      <c r="A5" s="8" t="s">
        <v>33</v>
      </c>
      <c r="B5" s="53" t="s">
        <v>34</v>
      </c>
      <c r="C5" s="54"/>
      <c r="D5" s="4">
        <f>SUMIF(F:F,B5,D:D)</f>
        <v>9200</v>
      </c>
    </row>
    <row r="6" spans="1:6" ht="22" customHeight="1" x14ac:dyDescent="0.4">
      <c r="A6" s="9" t="s">
        <v>35</v>
      </c>
      <c r="B6" s="53" t="s">
        <v>61</v>
      </c>
      <c r="C6" s="54"/>
      <c r="D6" s="4">
        <f>Feb!D9</f>
        <v>44310.11</v>
      </c>
    </row>
    <row r="7" spans="1:6" ht="22" customHeight="1" x14ac:dyDescent="0.4">
      <c r="A7" s="10" t="s">
        <v>36</v>
      </c>
      <c r="B7" s="53" t="s">
        <v>37</v>
      </c>
      <c r="C7" s="54"/>
      <c r="D7" s="4">
        <f>SUMIF(F:F,B7,E:E)</f>
        <v>-6055.26</v>
      </c>
    </row>
    <row r="8" spans="1:6" ht="22" customHeight="1" x14ac:dyDescent="0.4">
      <c r="A8" s="10" t="s">
        <v>36</v>
      </c>
      <c r="B8" s="53" t="s">
        <v>38</v>
      </c>
      <c r="C8" s="54"/>
      <c r="D8" s="4">
        <f>SUMIF(F:F,"新興學生",E:E)</f>
        <v>-10100</v>
      </c>
    </row>
    <row r="9" spans="1:6" ht="22" customHeight="1" thickBot="1" x14ac:dyDescent="0.45">
      <c r="A9" s="11" t="s">
        <v>39</v>
      </c>
      <c r="B9" s="55" t="s">
        <v>40</v>
      </c>
      <c r="C9" s="56"/>
      <c r="D9" s="5">
        <f>SUM(D4:D8)</f>
        <v>43410.109708737866</v>
      </c>
    </row>
    <row r="10" spans="1:6" ht="19.5" thickTop="1" thickBot="1" x14ac:dyDescent="0.45">
      <c r="A10" s="13"/>
      <c r="B10" s="14"/>
      <c r="C10" s="7"/>
      <c r="D10" s="3"/>
    </row>
    <row r="11" spans="1:6" ht="24" thickTop="1" x14ac:dyDescent="0.4">
      <c r="A11" s="57" t="s">
        <v>41</v>
      </c>
      <c r="B11" s="58"/>
      <c r="C11" s="58"/>
      <c r="D11" s="58"/>
      <c r="E11" s="58"/>
      <c r="F11" s="59"/>
    </row>
    <row r="12" spans="1:6" ht="18.5" x14ac:dyDescent="0.4">
      <c r="A12" s="31" t="s">
        <v>42</v>
      </c>
      <c r="B12" s="32" t="s">
        <v>43</v>
      </c>
      <c r="C12" s="32" t="s">
        <v>44</v>
      </c>
      <c r="D12" s="32" t="s">
        <v>33</v>
      </c>
      <c r="E12" s="32" t="s">
        <v>36</v>
      </c>
      <c r="F12" s="33" t="s">
        <v>30</v>
      </c>
    </row>
    <row r="13" spans="1:6" x14ac:dyDescent="0.4">
      <c r="A13" s="15">
        <v>45717</v>
      </c>
      <c r="B13" s="16" t="s">
        <v>46</v>
      </c>
      <c r="C13" s="17" t="s">
        <v>47</v>
      </c>
      <c r="D13" s="1"/>
      <c r="E13" s="1">
        <v>-400</v>
      </c>
      <c r="F13" s="18" t="s">
        <v>45</v>
      </c>
    </row>
    <row r="14" spans="1:6" x14ac:dyDescent="0.4">
      <c r="A14" s="15">
        <v>45717</v>
      </c>
      <c r="B14" s="19" t="s">
        <v>48</v>
      </c>
      <c r="C14" s="17" t="s">
        <v>47</v>
      </c>
      <c r="D14" s="1"/>
      <c r="E14" s="1">
        <v>-600</v>
      </c>
      <c r="F14" s="18" t="s">
        <v>45</v>
      </c>
    </row>
    <row r="15" spans="1:6" x14ac:dyDescent="0.4">
      <c r="A15" s="15">
        <v>45717</v>
      </c>
      <c r="B15" s="19" t="s">
        <v>49</v>
      </c>
      <c r="C15" s="17" t="s">
        <v>47</v>
      </c>
      <c r="D15" s="1"/>
      <c r="E15" s="1">
        <v>-400</v>
      </c>
      <c r="F15" s="18" t="s">
        <v>45</v>
      </c>
    </row>
    <row r="16" spans="1:6" x14ac:dyDescent="0.4">
      <c r="A16" s="15">
        <v>45717</v>
      </c>
      <c r="B16" s="20" t="s">
        <v>50</v>
      </c>
      <c r="C16" s="21" t="s">
        <v>47</v>
      </c>
      <c r="D16" s="6"/>
      <c r="E16" s="6">
        <v>-400</v>
      </c>
      <c r="F16" s="22" t="s">
        <v>45</v>
      </c>
    </row>
    <row r="17" spans="1:6" x14ac:dyDescent="0.4">
      <c r="A17" s="15">
        <v>45717</v>
      </c>
      <c r="B17" s="20" t="s">
        <v>51</v>
      </c>
      <c r="C17" s="21" t="s">
        <v>47</v>
      </c>
      <c r="D17" s="6"/>
      <c r="E17" s="6">
        <v>-400</v>
      </c>
      <c r="F17" s="22" t="s">
        <v>45</v>
      </c>
    </row>
    <row r="18" spans="1:6" x14ac:dyDescent="0.4">
      <c r="A18" s="15">
        <v>45717</v>
      </c>
      <c r="B18" s="20" t="s">
        <v>52</v>
      </c>
      <c r="C18" s="21" t="s">
        <v>47</v>
      </c>
      <c r="D18" s="6"/>
      <c r="E18" s="6">
        <v>-400</v>
      </c>
      <c r="F18" s="22" t="s">
        <v>45</v>
      </c>
    </row>
    <row r="19" spans="1:6" x14ac:dyDescent="0.4">
      <c r="A19" s="15">
        <v>45717</v>
      </c>
      <c r="B19" s="20" t="s">
        <v>53</v>
      </c>
      <c r="C19" s="21" t="s">
        <v>47</v>
      </c>
      <c r="D19" s="6"/>
      <c r="E19" s="6">
        <v>-500</v>
      </c>
      <c r="F19" s="22" t="s">
        <v>45</v>
      </c>
    </row>
    <row r="20" spans="1:6" x14ac:dyDescent="0.4">
      <c r="A20" s="15">
        <v>45717</v>
      </c>
      <c r="B20" s="20" t="s">
        <v>54</v>
      </c>
      <c r="C20" s="21" t="s">
        <v>47</v>
      </c>
      <c r="D20" s="6"/>
      <c r="E20" s="6">
        <v>-400</v>
      </c>
      <c r="F20" s="22" t="s">
        <v>45</v>
      </c>
    </row>
    <row r="21" spans="1:6" x14ac:dyDescent="0.4">
      <c r="A21" s="15">
        <v>45717</v>
      </c>
      <c r="B21" s="20" t="s">
        <v>76</v>
      </c>
      <c r="C21" s="21" t="s">
        <v>47</v>
      </c>
      <c r="D21" s="6"/>
      <c r="E21" s="6">
        <v>-400</v>
      </c>
      <c r="F21" s="22" t="s">
        <v>45</v>
      </c>
    </row>
    <row r="22" spans="1:6" x14ac:dyDescent="0.4">
      <c r="A22" s="15">
        <v>45717</v>
      </c>
      <c r="B22" s="20" t="s">
        <v>55</v>
      </c>
      <c r="C22" s="21" t="s">
        <v>47</v>
      </c>
      <c r="D22" s="6"/>
      <c r="E22" s="6">
        <v>-400</v>
      </c>
      <c r="F22" s="22" t="s">
        <v>45</v>
      </c>
    </row>
    <row r="23" spans="1:6" x14ac:dyDescent="0.4">
      <c r="A23" s="15">
        <v>45717</v>
      </c>
      <c r="B23" s="20" t="s">
        <v>56</v>
      </c>
      <c r="C23" s="21" t="s">
        <v>47</v>
      </c>
      <c r="D23" s="6"/>
      <c r="E23" s="6">
        <v>-400</v>
      </c>
      <c r="F23" s="22" t="s">
        <v>45</v>
      </c>
    </row>
    <row r="24" spans="1:6" x14ac:dyDescent="0.4">
      <c r="A24" s="15">
        <v>45717</v>
      </c>
      <c r="B24" s="20" t="s">
        <v>77</v>
      </c>
      <c r="C24" s="21" t="s">
        <v>47</v>
      </c>
      <c r="D24" s="6"/>
      <c r="E24" s="6">
        <v>-500</v>
      </c>
      <c r="F24" s="22" t="s">
        <v>45</v>
      </c>
    </row>
    <row r="25" spans="1:6" x14ac:dyDescent="0.4">
      <c r="A25" s="15">
        <v>45717</v>
      </c>
      <c r="B25" s="20" t="s">
        <v>78</v>
      </c>
      <c r="C25" s="21" t="s">
        <v>47</v>
      </c>
      <c r="D25" s="6"/>
      <c r="E25" s="6">
        <v>-500</v>
      </c>
      <c r="F25" s="22" t="s">
        <v>45</v>
      </c>
    </row>
    <row r="26" spans="1:6" x14ac:dyDescent="0.4">
      <c r="A26" s="15">
        <v>45717</v>
      </c>
      <c r="B26" s="20" t="s">
        <v>79</v>
      </c>
      <c r="C26" s="21" t="s">
        <v>47</v>
      </c>
      <c r="D26" s="6"/>
      <c r="E26" s="6">
        <v>-400</v>
      </c>
      <c r="F26" s="22" t="s">
        <v>45</v>
      </c>
    </row>
    <row r="27" spans="1:6" x14ac:dyDescent="0.4">
      <c r="A27" s="15">
        <v>45717</v>
      </c>
      <c r="B27" s="20" t="s">
        <v>80</v>
      </c>
      <c r="C27" s="21" t="s">
        <v>47</v>
      </c>
      <c r="D27" s="6"/>
      <c r="E27" s="6">
        <v>-400</v>
      </c>
      <c r="F27" s="22" t="s">
        <v>45</v>
      </c>
    </row>
    <row r="28" spans="1:6" x14ac:dyDescent="0.4">
      <c r="A28" s="15">
        <v>45717</v>
      </c>
      <c r="B28" s="20" t="s">
        <v>81</v>
      </c>
      <c r="C28" s="21" t="s">
        <v>82</v>
      </c>
      <c r="D28" s="6"/>
      <c r="E28" s="6">
        <v>-1000</v>
      </c>
      <c r="F28" s="22" t="s">
        <v>45</v>
      </c>
    </row>
    <row r="29" spans="1:6" x14ac:dyDescent="0.4">
      <c r="A29" s="15">
        <v>45717</v>
      </c>
      <c r="B29" s="20" t="s">
        <v>83</v>
      </c>
      <c r="C29" s="21" t="s">
        <v>47</v>
      </c>
      <c r="D29" s="6"/>
      <c r="E29" s="6">
        <v>-500</v>
      </c>
      <c r="F29" s="22" t="s">
        <v>45</v>
      </c>
    </row>
    <row r="30" spans="1:6" x14ac:dyDescent="0.4">
      <c r="A30" s="15">
        <v>45717</v>
      </c>
      <c r="B30" s="20" t="s">
        <v>85</v>
      </c>
      <c r="C30" s="21" t="s">
        <v>84</v>
      </c>
      <c r="D30" s="6">
        <v>100</v>
      </c>
      <c r="E30" s="6"/>
      <c r="F30" s="22" t="s">
        <v>3</v>
      </c>
    </row>
    <row r="31" spans="1:6" x14ac:dyDescent="0.4">
      <c r="A31" s="15">
        <v>45717</v>
      </c>
      <c r="B31" s="20" t="s">
        <v>92</v>
      </c>
      <c r="C31" s="21" t="s">
        <v>84</v>
      </c>
      <c r="D31" s="6">
        <v>2000</v>
      </c>
      <c r="E31" s="6"/>
      <c r="F31" s="22" t="s">
        <v>3</v>
      </c>
    </row>
    <row r="32" spans="1:6" x14ac:dyDescent="0.4">
      <c r="A32" s="15">
        <v>45717</v>
      </c>
      <c r="B32" s="16" t="s">
        <v>93</v>
      </c>
      <c r="C32" s="21" t="s">
        <v>84</v>
      </c>
      <c r="D32" s="1">
        <v>1600</v>
      </c>
      <c r="E32" s="1"/>
      <c r="F32" s="22" t="s">
        <v>3</v>
      </c>
    </row>
    <row r="33" spans="1:6" x14ac:dyDescent="0.4">
      <c r="A33" s="15">
        <v>45717</v>
      </c>
      <c r="B33" s="16" t="s">
        <v>13</v>
      </c>
      <c r="C33" s="21" t="s">
        <v>84</v>
      </c>
      <c r="D33" s="1">
        <v>1600</v>
      </c>
      <c r="E33" s="1"/>
      <c r="F33" s="22" t="s">
        <v>3</v>
      </c>
    </row>
    <row r="34" spans="1:6" x14ac:dyDescent="0.4">
      <c r="A34" s="15">
        <v>45724</v>
      </c>
      <c r="B34" s="16" t="s">
        <v>15</v>
      </c>
      <c r="C34" s="21" t="s">
        <v>84</v>
      </c>
      <c r="D34" s="1">
        <v>1600</v>
      </c>
      <c r="E34" s="1"/>
      <c r="F34" s="22" t="s">
        <v>3</v>
      </c>
    </row>
    <row r="35" spans="1:6" x14ac:dyDescent="0.4">
      <c r="A35" s="15">
        <v>45725</v>
      </c>
      <c r="B35" s="16" t="s">
        <v>95</v>
      </c>
      <c r="C35" s="25" t="s">
        <v>98</v>
      </c>
      <c r="D35" s="1">
        <f>2175/1.03*0.9141</f>
        <v>1930.259708737864</v>
      </c>
      <c r="E35" s="1"/>
      <c r="F35" s="18" t="s">
        <v>96</v>
      </c>
    </row>
    <row r="36" spans="1:6" x14ac:dyDescent="0.4">
      <c r="A36" s="15">
        <v>45725</v>
      </c>
      <c r="B36" s="16" t="s">
        <v>95</v>
      </c>
      <c r="C36" s="25" t="s">
        <v>98</v>
      </c>
      <c r="D36" s="1">
        <v>4125</v>
      </c>
      <c r="E36" s="1"/>
      <c r="F36" s="18" t="s">
        <v>96</v>
      </c>
    </row>
    <row r="37" spans="1:6" x14ac:dyDescent="0.4">
      <c r="A37" s="15">
        <v>45725</v>
      </c>
      <c r="B37" s="16" t="s">
        <v>97</v>
      </c>
      <c r="C37" s="17" t="s">
        <v>99</v>
      </c>
      <c r="D37" s="1"/>
      <c r="E37" s="1">
        <v>-1930.26</v>
      </c>
      <c r="F37" s="18" t="s">
        <v>4</v>
      </c>
    </row>
    <row r="38" spans="1:6" ht="60" customHeight="1" x14ac:dyDescent="0.4">
      <c r="A38" s="15">
        <v>45725</v>
      </c>
      <c r="B38" s="26" t="s">
        <v>94</v>
      </c>
      <c r="C38" s="25" t="s">
        <v>91</v>
      </c>
      <c r="D38" s="1"/>
      <c r="E38" s="1">
        <v>-4125</v>
      </c>
      <c r="F38" s="18" t="s">
        <v>4</v>
      </c>
    </row>
    <row r="39" spans="1:6" x14ac:dyDescent="0.4">
      <c r="A39" s="15">
        <v>45725</v>
      </c>
      <c r="B39" s="24" t="s">
        <v>100</v>
      </c>
      <c r="C39" s="21" t="s">
        <v>102</v>
      </c>
      <c r="D39" s="6">
        <v>2100</v>
      </c>
      <c r="E39" s="6"/>
      <c r="F39" s="22" t="s">
        <v>3</v>
      </c>
    </row>
    <row r="40" spans="1:6" x14ac:dyDescent="0.4">
      <c r="A40" s="15">
        <v>45725</v>
      </c>
      <c r="B40" s="16" t="s">
        <v>46</v>
      </c>
      <c r="C40" s="37" t="s">
        <v>101</v>
      </c>
      <c r="D40" s="6"/>
      <c r="E40" s="6">
        <v>-2100</v>
      </c>
      <c r="F40" s="22" t="s">
        <v>45</v>
      </c>
    </row>
    <row r="41" spans="1:6" x14ac:dyDescent="0.4">
      <c r="A41" s="23">
        <v>45734</v>
      </c>
      <c r="B41" s="16" t="s">
        <v>104</v>
      </c>
      <c r="C41" s="21" t="s">
        <v>84</v>
      </c>
      <c r="D41" s="6">
        <v>200</v>
      </c>
      <c r="E41" s="6"/>
      <c r="F41" s="22" t="s">
        <v>3</v>
      </c>
    </row>
    <row r="42" spans="1:6" ht="24" thickBot="1" x14ac:dyDescent="0.45">
      <c r="A42" s="60"/>
      <c r="B42" s="61"/>
      <c r="C42" s="36" t="s">
        <v>57</v>
      </c>
      <c r="D42" s="34">
        <f>SUM(D13:D41)</f>
        <v>15255.259708737864</v>
      </c>
      <c r="E42" s="34">
        <f>SUM(E13:E41)</f>
        <v>-16155.26</v>
      </c>
      <c r="F42" s="35"/>
    </row>
    <row r="43" spans="1:6" ht="16" thickTop="1" x14ac:dyDescent="0.4"/>
  </sheetData>
  <mergeCells count="10">
    <mergeCell ref="A2:D2"/>
    <mergeCell ref="A11:F11"/>
    <mergeCell ref="A42:B42"/>
    <mergeCell ref="B7:C7"/>
    <mergeCell ref="B8:C8"/>
    <mergeCell ref="B9:C9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3:F41" xr:uid="{74FC84AA-B06D-4E06-90F4-9CCD317CE2B3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2E8F3-1C32-44CA-9409-82D1107656F5}">
  <dimension ref="A1:F37"/>
  <sheetViews>
    <sheetView showGridLines="0" topLeftCell="A22" zoomScaleNormal="100" workbookViewId="0">
      <selection activeCell="B32" sqref="B32"/>
    </sheetView>
  </sheetViews>
  <sheetFormatPr defaultColWidth="8.81640625" defaultRowHeight="15.5" x14ac:dyDescent="0.4"/>
  <cols>
    <col min="1" max="1" width="12.6328125" style="12" customWidth="1"/>
    <col min="2" max="2" width="20.6328125" style="12" customWidth="1"/>
    <col min="3" max="3" width="12.7265625" style="12" customWidth="1"/>
    <col min="4" max="4" width="17.7265625" style="12" customWidth="1"/>
    <col min="5" max="5" width="15.54296875" style="12" customWidth="1"/>
    <col min="6" max="6" width="14.6328125" style="12" customWidth="1"/>
    <col min="7" max="7" width="8.81640625" style="12"/>
    <col min="8" max="8" width="10.81640625" style="12" customWidth="1"/>
    <col min="9" max="9" width="18.7265625" style="12" customWidth="1"/>
    <col min="10" max="10" width="12.7265625" style="12" customWidth="1"/>
    <col min="11" max="11" width="16.6328125" style="12" customWidth="1"/>
    <col min="12" max="12" width="42.54296875" style="12" customWidth="1"/>
    <col min="13" max="16384" width="8.81640625" style="12"/>
  </cols>
  <sheetData>
    <row r="1" spans="1:6" ht="16" thickBot="1" x14ac:dyDescent="0.45"/>
    <row r="2" spans="1:6" ht="22" customHeight="1" thickTop="1" x14ac:dyDescent="0.4">
      <c r="A2" s="62" t="s">
        <v>62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8" t="s">
        <v>33</v>
      </c>
      <c r="B4" s="53" t="s">
        <v>2</v>
      </c>
      <c r="C4" s="54"/>
      <c r="D4" s="4">
        <f>SUMIF(F:F,"探訪資助",D:D)</f>
        <v>0</v>
      </c>
    </row>
    <row r="5" spans="1:6" ht="22" customHeight="1" x14ac:dyDescent="0.4">
      <c r="A5" s="8" t="s">
        <v>33</v>
      </c>
      <c r="B5" s="53" t="s">
        <v>34</v>
      </c>
      <c r="C5" s="54"/>
      <c r="D5" s="4">
        <f>SUMIF(F:F,B5,D:D)</f>
        <v>2600</v>
      </c>
    </row>
    <row r="6" spans="1:6" ht="22" customHeight="1" x14ac:dyDescent="0.4">
      <c r="A6" s="9" t="s">
        <v>35</v>
      </c>
      <c r="B6" s="53" t="s">
        <v>63</v>
      </c>
      <c r="C6" s="54"/>
      <c r="D6" s="4">
        <f>Mar!D9</f>
        <v>43410.109708737866</v>
      </c>
    </row>
    <row r="7" spans="1:6" ht="22" customHeight="1" x14ac:dyDescent="0.4">
      <c r="A7" s="10" t="s">
        <v>36</v>
      </c>
      <c r="B7" s="53" t="s">
        <v>37</v>
      </c>
      <c r="C7" s="54"/>
      <c r="D7" s="4">
        <f>SUMIF(F:F,B7,E:E)</f>
        <v>-710</v>
      </c>
    </row>
    <row r="8" spans="1:6" ht="22" customHeight="1" x14ac:dyDescent="0.4">
      <c r="A8" s="10" t="s">
        <v>36</v>
      </c>
      <c r="B8" s="53" t="s">
        <v>38</v>
      </c>
      <c r="C8" s="54"/>
      <c r="D8" s="4">
        <f>SUMIF(F:F,"新興學生",E:E)</f>
        <v>-8400</v>
      </c>
    </row>
    <row r="9" spans="1:6" ht="22" customHeight="1" thickBot="1" x14ac:dyDescent="0.45">
      <c r="A9" s="11" t="s">
        <v>39</v>
      </c>
      <c r="B9" s="55" t="s">
        <v>40</v>
      </c>
      <c r="C9" s="56"/>
      <c r="D9" s="5">
        <f>SUM(D4:D8)</f>
        <v>36900.109708737866</v>
      </c>
    </row>
    <row r="10" spans="1:6" ht="19.5" thickTop="1" thickBot="1" x14ac:dyDescent="0.45">
      <c r="A10" s="13"/>
      <c r="B10" s="14"/>
      <c r="C10" s="7"/>
      <c r="D10" s="3"/>
    </row>
    <row r="11" spans="1:6" ht="24" thickTop="1" x14ac:dyDescent="0.4">
      <c r="A11" s="57" t="s">
        <v>41</v>
      </c>
      <c r="B11" s="58"/>
      <c r="C11" s="58"/>
      <c r="D11" s="58"/>
      <c r="E11" s="58"/>
      <c r="F11" s="59"/>
    </row>
    <row r="12" spans="1:6" ht="18.5" x14ac:dyDescent="0.4">
      <c r="A12" s="31" t="s">
        <v>42</v>
      </c>
      <c r="B12" s="32" t="s">
        <v>43</v>
      </c>
      <c r="C12" s="32" t="s">
        <v>44</v>
      </c>
      <c r="D12" s="32" t="s">
        <v>33</v>
      </c>
      <c r="E12" s="32" t="s">
        <v>36</v>
      </c>
      <c r="F12" s="33" t="s">
        <v>30</v>
      </c>
    </row>
    <row r="13" spans="1:6" x14ac:dyDescent="0.4">
      <c r="A13" s="15">
        <v>45748</v>
      </c>
      <c r="B13" s="16" t="s">
        <v>46</v>
      </c>
      <c r="C13" s="17" t="s">
        <v>47</v>
      </c>
      <c r="D13" s="1"/>
      <c r="E13" s="1">
        <v>-400</v>
      </c>
      <c r="F13" s="18" t="s">
        <v>45</v>
      </c>
    </row>
    <row r="14" spans="1:6" x14ac:dyDescent="0.4">
      <c r="A14" s="15">
        <v>45748</v>
      </c>
      <c r="B14" s="19" t="s">
        <v>48</v>
      </c>
      <c r="C14" s="17" t="s">
        <v>47</v>
      </c>
      <c r="D14" s="1"/>
      <c r="E14" s="1">
        <v>-600</v>
      </c>
      <c r="F14" s="18" t="s">
        <v>45</v>
      </c>
    </row>
    <row r="15" spans="1:6" x14ac:dyDescent="0.4">
      <c r="A15" s="15">
        <v>45748</v>
      </c>
      <c r="B15" s="19" t="s">
        <v>49</v>
      </c>
      <c r="C15" s="17" t="s">
        <v>47</v>
      </c>
      <c r="D15" s="1"/>
      <c r="E15" s="1">
        <v>-400</v>
      </c>
      <c r="F15" s="18" t="s">
        <v>45</v>
      </c>
    </row>
    <row r="16" spans="1:6" x14ac:dyDescent="0.4">
      <c r="A16" s="15">
        <v>45748</v>
      </c>
      <c r="B16" s="20" t="s">
        <v>50</v>
      </c>
      <c r="C16" s="21" t="s">
        <v>47</v>
      </c>
      <c r="D16" s="6"/>
      <c r="E16" s="6">
        <v>-400</v>
      </c>
      <c r="F16" s="22" t="s">
        <v>45</v>
      </c>
    </row>
    <row r="17" spans="1:6" x14ac:dyDescent="0.4">
      <c r="A17" s="15">
        <v>45748</v>
      </c>
      <c r="B17" s="20" t="s">
        <v>51</v>
      </c>
      <c r="C17" s="21" t="s">
        <v>47</v>
      </c>
      <c r="D17" s="6"/>
      <c r="E17" s="6">
        <v>-400</v>
      </c>
      <c r="F17" s="22" t="s">
        <v>45</v>
      </c>
    </row>
    <row r="18" spans="1:6" x14ac:dyDescent="0.4">
      <c r="A18" s="15">
        <v>45748</v>
      </c>
      <c r="B18" s="20" t="s">
        <v>52</v>
      </c>
      <c r="C18" s="21" t="s">
        <v>47</v>
      </c>
      <c r="D18" s="6"/>
      <c r="E18" s="6">
        <v>-400</v>
      </c>
      <c r="F18" s="22" t="s">
        <v>45</v>
      </c>
    </row>
    <row r="19" spans="1:6" x14ac:dyDescent="0.4">
      <c r="A19" s="15">
        <v>45748</v>
      </c>
      <c r="B19" s="20" t="s">
        <v>53</v>
      </c>
      <c r="C19" s="21" t="s">
        <v>47</v>
      </c>
      <c r="D19" s="6"/>
      <c r="E19" s="6">
        <v>-500</v>
      </c>
      <c r="F19" s="22" t="s">
        <v>45</v>
      </c>
    </row>
    <row r="20" spans="1:6" x14ac:dyDescent="0.4">
      <c r="A20" s="15">
        <v>45748</v>
      </c>
      <c r="B20" s="20" t="s">
        <v>54</v>
      </c>
      <c r="C20" s="21" t="s">
        <v>47</v>
      </c>
      <c r="D20" s="6"/>
      <c r="E20" s="6">
        <v>-400</v>
      </c>
      <c r="F20" s="22" t="s">
        <v>45</v>
      </c>
    </row>
    <row r="21" spans="1:6" x14ac:dyDescent="0.4">
      <c r="A21" s="15">
        <v>45748</v>
      </c>
      <c r="B21" s="20" t="s">
        <v>76</v>
      </c>
      <c r="C21" s="21" t="s">
        <v>47</v>
      </c>
      <c r="D21" s="6"/>
      <c r="E21" s="6">
        <v>-400</v>
      </c>
      <c r="F21" s="22" t="s">
        <v>45</v>
      </c>
    </row>
    <row r="22" spans="1:6" x14ac:dyDescent="0.4">
      <c r="A22" s="15">
        <v>45748</v>
      </c>
      <c r="B22" s="20" t="s">
        <v>55</v>
      </c>
      <c r="C22" s="21" t="s">
        <v>47</v>
      </c>
      <c r="D22" s="6"/>
      <c r="E22" s="6">
        <v>-400</v>
      </c>
      <c r="F22" s="22" t="s">
        <v>45</v>
      </c>
    </row>
    <row r="23" spans="1:6" x14ac:dyDescent="0.4">
      <c r="A23" s="15">
        <v>45748</v>
      </c>
      <c r="B23" s="20" t="s">
        <v>56</v>
      </c>
      <c r="C23" s="21" t="s">
        <v>47</v>
      </c>
      <c r="D23" s="6"/>
      <c r="E23" s="6">
        <v>-400</v>
      </c>
      <c r="F23" s="22" t="s">
        <v>45</v>
      </c>
    </row>
    <row r="24" spans="1:6" x14ac:dyDescent="0.4">
      <c r="A24" s="15">
        <v>45748</v>
      </c>
      <c r="B24" s="20" t="s">
        <v>103</v>
      </c>
      <c r="C24" s="21" t="s">
        <v>47</v>
      </c>
      <c r="D24" s="6"/>
      <c r="E24" s="6">
        <v>-400</v>
      </c>
      <c r="F24" s="22" t="s">
        <v>45</v>
      </c>
    </row>
    <row r="25" spans="1:6" x14ac:dyDescent="0.4">
      <c r="A25" s="15">
        <v>45748</v>
      </c>
      <c r="B25" s="20" t="s">
        <v>77</v>
      </c>
      <c r="C25" s="21" t="s">
        <v>47</v>
      </c>
      <c r="D25" s="6"/>
      <c r="E25" s="6">
        <v>-500</v>
      </c>
      <c r="F25" s="22" t="s">
        <v>45</v>
      </c>
    </row>
    <row r="26" spans="1:6" x14ac:dyDescent="0.4">
      <c r="A26" s="15">
        <v>45748</v>
      </c>
      <c r="B26" s="20" t="s">
        <v>78</v>
      </c>
      <c r="C26" s="21" t="s">
        <v>47</v>
      </c>
      <c r="D26" s="6"/>
      <c r="E26" s="6">
        <v>-500</v>
      </c>
      <c r="F26" s="22" t="s">
        <v>45</v>
      </c>
    </row>
    <row r="27" spans="1:6" x14ac:dyDescent="0.4">
      <c r="A27" s="15">
        <v>45748</v>
      </c>
      <c r="B27" s="20" t="s">
        <v>79</v>
      </c>
      <c r="C27" s="21" t="s">
        <v>47</v>
      </c>
      <c r="D27" s="6"/>
      <c r="E27" s="6">
        <v>-400</v>
      </c>
      <c r="F27" s="22" t="s">
        <v>45</v>
      </c>
    </row>
    <row r="28" spans="1:6" x14ac:dyDescent="0.4">
      <c r="A28" s="15">
        <v>45748</v>
      </c>
      <c r="B28" s="20" t="s">
        <v>80</v>
      </c>
      <c r="C28" s="21" t="s">
        <v>47</v>
      </c>
      <c r="D28" s="6"/>
      <c r="E28" s="6">
        <v>-400</v>
      </c>
      <c r="F28" s="22" t="s">
        <v>45</v>
      </c>
    </row>
    <row r="29" spans="1:6" x14ac:dyDescent="0.4">
      <c r="A29" s="15">
        <v>45748</v>
      </c>
      <c r="B29" s="20" t="s">
        <v>81</v>
      </c>
      <c r="C29" s="21" t="s">
        <v>82</v>
      </c>
      <c r="D29" s="6"/>
      <c r="E29" s="6">
        <v>-1000</v>
      </c>
      <c r="F29" s="22" t="s">
        <v>45</v>
      </c>
    </row>
    <row r="30" spans="1:6" x14ac:dyDescent="0.4">
      <c r="A30" s="15">
        <v>45748</v>
      </c>
      <c r="B30" s="20" t="s">
        <v>83</v>
      </c>
      <c r="C30" s="21" t="s">
        <v>47</v>
      </c>
      <c r="D30" s="6"/>
      <c r="E30" s="6">
        <v>-500</v>
      </c>
      <c r="F30" s="22" t="s">
        <v>45</v>
      </c>
    </row>
    <row r="31" spans="1:6" x14ac:dyDescent="0.4">
      <c r="A31" s="15">
        <v>45748</v>
      </c>
      <c r="B31" s="20" t="s">
        <v>85</v>
      </c>
      <c r="C31" s="21" t="s">
        <v>84</v>
      </c>
      <c r="D31" s="6">
        <v>100</v>
      </c>
      <c r="E31" s="6"/>
      <c r="F31" s="22" t="s">
        <v>3</v>
      </c>
    </row>
    <row r="32" spans="1:6" x14ac:dyDescent="0.4">
      <c r="A32" s="15">
        <v>45748</v>
      </c>
      <c r="B32" s="20" t="s">
        <v>92</v>
      </c>
      <c r="C32" s="21" t="s">
        <v>84</v>
      </c>
      <c r="D32" s="6">
        <v>2000</v>
      </c>
      <c r="E32" s="6"/>
      <c r="F32" s="22" t="s">
        <v>3</v>
      </c>
    </row>
    <row r="33" spans="1:6" x14ac:dyDescent="0.4">
      <c r="A33" s="15">
        <v>45748</v>
      </c>
      <c r="B33" s="20" t="s">
        <v>105</v>
      </c>
      <c r="C33" s="21" t="s">
        <v>84</v>
      </c>
      <c r="D33" s="6">
        <v>300</v>
      </c>
      <c r="E33" s="6"/>
      <c r="F33" s="22" t="s">
        <v>3</v>
      </c>
    </row>
    <row r="34" spans="1:6" x14ac:dyDescent="0.4">
      <c r="A34" s="23">
        <v>45761</v>
      </c>
      <c r="B34" s="26" t="s">
        <v>107</v>
      </c>
      <c r="C34" s="25" t="s">
        <v>106</v>
      </c>
      <c r="D34" s="1"/>
      <c r="E34" s="1">
        <v>-710</v>
      </c>
      <c r="F34" s="18" t="s">
        <v>4</v>
      </c>
    </row>
    <row r="35" spans="1:6" x14ac:dyDescent="0.4">
      <c r="A35" s="23">
        <v>45773</v>
      </c>
      <c r="B35" s="16" t="s">
        <v>104</v>
      </c>
      <c r="C35" s="21" t="s">
        <v>84</v>
      </c>
      <c r="D35" s="6">
        <v>200</v>
      </c>
      <c r="E35" s="6"/>
      <c r="F35" s="22" t="s">
        <v>3</v>
      </c>
    </row>
    <row r="36" spans="1:6" ht="24" thickBot="1" x14ac:dyDescent="0.45">
      <c r="A36" s="60"/>
      <c r="B36" s="61"/>
      <c r="C36" s="36" t="s">
        <v>57</v>
      </c>
      <c r="D36" s="34">
        <f>SUM(D13:D35)</f>
        <v>2600</v>
      </c>
      <c r="E36" s="34">
        <f>SUM(E13:E35)</f>
        <v>-9110</v>
      </c>
      <c r="F36" s="35"/>
    </row>
    <row r="37" spans="1:6" ht="16" thickTop="1" x14ac:dyDescent="0.4"/>
  </sheetData>
  <mergeCells count="10">
    <mergeCell ref="B8:C8"/>
    <mergeCell ref="B9:C9"/>
    <mergeCell ref="A11:F11"/>
    <mergeCell ref="A36:B36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35" xr:uid="{750F20AB-E79D-473C-8B60-1F3EAD0E5FBD}">
      <formula1>"探訪資助,助學善款,探訪活動支出,新興學生"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9DC1C-E3CC-47B5-8C03-29FBE78BCCC8}">
  <dimension ref="A1:F40"/>
  <sheetViews>
    <sheetView showGridLines="0" topLeftCell="A25" zoomScaleNormal="100" workbookViewId="0">
      <selection activeCell="B36" sqref="B36"/>
    </sheetView>
  </sheetViews>
  <sheetFormatPr defaultColWidth="8.81640625" defaultRowHeight="15.5" x14ac:dyDescent="0.4"/>
  <cols>
    <col min="1" max="1" width="12.6328125" style="12" customWidth="1"/>
    <col min="2" max="2" width="20.6328125" style="12" customWidth="1"/>
    <col min="3" max="3" width="12.7265625" style="12" customWidth="1"/>
    <col min="4" max="4" width="17.7265625" style="12" customWidth="1"/>
    <col min="5" max="5" width="15.90625" style="12" customWidth="1"/>
    <col min="6" max="6" width="14.6328125" style="12" customWidth="1"/>
    <col min="7" max="7" width="8.81640625" style="12"/>
    <col min="8" max="8" width="10.81640625" style="12" customWidth="1"/>
    <col min="9" max="9" width="18.7265625" style="12" customWidth="1"/>
    <col min="10" max="10" width="12.7265625" style="12" customWidth="1"/>
    <col min="11" max="11" width="16.6328125" style="12" customWidth="1"/>
    <col min="12" max="12" width="42.54296875" style="12" customWidth="1"/>
    <col min="13" max="16384" width="8.81640625" style="12"/>
  </cols>
  <sheetData>
    <row r="1" spans="1:6" ht="16" thickBot="1" x14ac:dyDescent="0.45"/>
    <row r="2" spans="1:6" ht="22" customHeight="1" thickTop="1" x14ac:dyDescent="0.4">
      <c r="A2" s="62" t="s">
        <v>64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8" t="s">
        <v>33</v>
      </c>
      <c r="B4" s="53" t="s">
        <v>2</v>
      </c>
      <c r="C4" s="54"/>
      <c r="D4" s="4">
        <f>SUMIF(F:F,"探訪資助",D:D)</f>
        <v>0</v>
      </c>
    </row>
    <row r="5" spans="1:6" ht="22" customHeight="1" x14ac:dyDescent="0.4">
      <c r="A5" s="8" t="s">
        <v>33</v>
      </c>
      <c r="B5" s="53" t="s">
        <v>34</v>
      </c>
      <c r="C5" s="54"/>
      <c r="D5" s="4">
        <f>SUMIF(F:F,B5,D:D)</f>
        <v>2400</v>
      </c>
    </row>
    <row r="6" spans="1:6" ht="22" customHeight="1" x14ac:dyDescent="0.4">
      <c r="A6" s="9" t="s">
        <v>35</v>
      </c>
      <c r="B6" s="53" t="s">
        <v>65</v>
      </c>
      <c r="C6" s="54"/>
      <c r="D6" s="4">
        <f>Apr!D9</f>
        <v>36900.109708737866</v>
      </c>
    </row>
    <row r="7" spans="1:6" ht="22" customHeight="1" x14ac:dyDescent="0.4">
      <c r="A7" s="10" t="s">
        <v>36</v>
      </c>
      <c r="B7" s="53" t="s">
        <v>37</v>
      </c>
      <c r="C7" s="54"/>
      <c r="D7" s="4">
        <f>SUMIF(F:F,B7,E:E)</f>
        <v>0</v>
      </c>
    </row>
    <row r="8" spans="1:6" ht="22" customHeight="1" x14ac:dyDescent="0.4">
      <c r="A8" s="10" t="s">
        <v>36</v>
      </c>
      <c r="B8" s="53" t="s">
        <v>38</v>
      </c>
      <c r="C8" s="54"/>
      <c r="D8" s="4">
        <f>SUMIF(F:F,"新興學生",E:E)</f>
        <v>-10400</v>
      </c>
    </row>
    <row r="9" spans="1:6" ht="22" customHeight="1" thickBot="1" x14ac:dyDescent="0.45">
      <c r="A9" s="11" t="s">
        <v>39</v>
      </c>
      <c r="B9" s="55" t="s">
        <v>40</v>
      </c>
      <c r="C9" s="56"/>
      <c r="D9" s="5">
        <f>SUM(D4:D8)</f>
        <v>28900.109708737866</v>
      </c>
    </row>
    <row r="10" spans="1:6" ht="19.5" thickTop="1" thickBot="1" x14ac:dyDescent="0.45">
      <c r="A10" s="13"/>
      <c r="B10" s="14"/>
      <c r="C10" s="7"/>
      <c r="D10" s="3"/>
    </row>
    <row r="11" spans="1:6" ht="24" thickTop="1" x14ac:dyDescent="0.4">
      <c r="A11" s="57" t="s">
        <v>41</v>
      </c>
      <c r="B11" s="58"/>
      <c r="C11" s="58"/>
      <c r="D11" s="58"/>
      <c r="E11" s="58"/>
      <c r="F11" s="59"/>
    </row>
    <row r="12" spans="1:6" ht="18.5" x14ac:dyDescent="0.4">
      <c r="A12" s="31" t="s">
        <v>42</v>
      </c>
      <c r="B12" s="32" t="s">
        <v>43</v>
      </c>
      <c r="C12" s="32" t="s">
        <v>44</v>
      </c>
      <c r="D12" s="32" t="s">
        <v>33</v>
      </c>
      <c r="E12" s="32" t="s">
        <v>36</v>
      </c>
      <c r="F12" s="33" t="s">
        <v>30</v>
      </c>
    </row>
    <row r="13" spans="1:6" x14ac:dyDescent="0.4">
      <c r="A13" s="15">
        <v>45778</v>
      </c>
      <c r="B13" s="16" t="s">
        <v>46</v>
      </c>
      <c r="C13" s="17" t="s">
        <v>47</v>
      </c>
      <c r="D13" s="1"/>
      <c r="E13" s="1">
        <v>-400</v>
      </c>
      <c r="F13" s="18" t="s">
        <v>45</v>
      </c>
    </row>
    <row r="14" spans="1:6" x14ac:dyDescent="0.4">
      <c r="A14" s="15">
        <v>45778</v>
      </c>
      <c r="B14" s="19" t="s">
        <v>48</v>
      </c>
      <c r="C14" s="17" t="s">
        <v>47</v>
      </c>
      <c r="D14" s="1"/>
      <c r="E14" s="1">
        <v>-600</v>
      </c>
      <c r="F14" s="18" t="s">
        <v>45</v>
      </c>
    </row>
    <row r="15" spans="1:6" x14ac:dyDescent="0.4">
      <c r="A15" s="15">
        <v>45778</v>
      </c>
      <c r="B15" s="19" t="s">
        <v>49</v>
      </c>
      <c r="C15" s="17" t="s">
        <v>47</v>
      </c>
      <c r="D15" s="1"/>
      <c r="E15" s="1">
        <v>-400</v>
      </c>
      <c r="F15" s="18" t="s">
        <v>45</v>
      </c>
    </row>
    <row r="16" spans="1:6" x14ac:dyDescent="0.4">
      <c r="A16" s="15">
        <v>45778</v>
      </c>
      <c r="B16" s="20" t="s">
        <v>50</v>
      </c>
      <c r="C16" s="21" t="s">
        <v>47</v>
      </c>
      <c r="D16" s="6"/>
      <c r="E16" s="6">
        <v>-400</v>
      </c>
      <c r="F16" s="22" t="s">
        <v>45</v>
      </c>
    </row>
    <row r="17" spans="1:6" x14ac:dyDescent="0.4">
      <c r="A17" s="15">
        <v>45778</v>
      </c>
      <c r="B17" s="20" t="s">
        <v>51</v>
      </c>
      <c r="C17" s="21" t="s">
        <v>47</v>
      </c>
      <c r="D17" s="6"/>
      <c r="E17" s="6">
        <v>-400</v>
      </c>
      <c r="F17" s="22" t="s">
        <v>45</v>
      </c>
    </row>
    <row r="18" spans="1:6" x14ac:dyDescent="0.4">
      <c r="A18" s="15">
        <v>45778</v>
      </c>
      <c r="B18" s="20" t="s">
        <v>52</v>
      </c>
      <c r="C18" s="21" t="s">
        <v>47</v>
      </c>
      <c r="D18" s="6"/>
      <c r="E18" s="6">
        <v>-400</v>
      </c>
      <c r="F18" s="22" t="s">
        <v>45</v>
      </c>
    </row>
    <row r="19" spans="1:6" x14ac:dyDescent="0.4">
      <c r="A19" s="15">
        <v>45778</v>
      </c>
      <c r="B19" s="20" t="s">
        <v>53</v>
      </c>
      <c r="C19" s="21" t="s">
        <v>47</v>
      </c>
      <c r="D19" s="6"/>
      <c r="E19" s="6">
        <v>-500</v>
      </c>
      <c r="F19" s="22" t="s">
        <v>45</v>
      </c>
    </row>
    <row r="20" spans="1:6" x14ac:dyDescent="0.4">
      <c r="A20" s="15">
        <v>45778</v>
      </c>
      <c r="B20" s="20" t="s">
        <v>54</v>
      </c>
      <c r="C20" s="21" t="s">
        <v>47</v>
      </c>
      <c r="D20" s="6"/>
      <c r="E20" s="6">
        <v>-400</v>
      </c>
      <c r="F20" s="22" t="s">
        <v>45</v>
      </c>
    </row>
    <row r="21" spans="1:6" x14ac:dyDescent="0.4">
      <c r="A21" s="15">
        <v>45778</v>
      </c>
      <c r="B21" s="20" t="s">
        <v>76</v>
      </c>
      <c r="C21" s="21" t="s">
        <v>47</v>
      </c>
      <c r="D21" s="6"/>
      <c r="E21" s="6">
        <v>-400</v>
      </c>
      <c r="F21" s="22" t="s">
        <v>45</v>
      </c>
    </row>
    <row r="22" spans="1:6" x14ac:dyDescent="0.4">
      <c r="A22" s="15">
        <v>45778</v>
      </c>
      <c r="B22" s="20" t="s">
        <v>55</v>
      </c>
      <c r="C22" s="21" t="s">
        <v>47</v>
      </c>
      <c r="D22" s="6"/>
      <c r="E22" s="6">
        <v>-400</v>
      </c>
      <c r="F22" s="22" t="s">
        <v>45</v>
      </c>
    </row>
    <row r="23" spans="1:6" x14ac:dyDescent="0.4">
      <c r="A23" s="15">
        <v>45778</v>
      </c>
      <c r="B23" s="20" t="s">
        <v>56</v>
      </c>
      <c r="C23" s="21" t="s">
        <v>47</v>
      </c>
      <c r="D23" s="6"/>
      <c r="E23" s="6">
        <v>-400</v>
      </c>
      <c r="F23" s="22" t="s">
        <v>45</v>
      </c>
    </row>
    <row r="24" spans="1:6" x14ac:dyDescent="0.4">
      <c r="A24" s="15">
        <v>45778</v>
      </c>
      <c r="B24" s="20" t="s">
        <v>103</v>
      </c>
      <c r="C24" s="21" t="s">
        <v>47</v>
      </c>
      <c r="D24" s="6"/>
      <c r="E24" s="6">
        <v>-400</v>
      </c>
      <c r="F24" s="22" t="s">
        <v>45</v>
      </c>
    </row>
    <row r="25" spans="1:6" x14ac:dyDescent="0.4">
      <c r="A25" s="15">
        <v>45778</v>
      </c>
      <c r="B25" s="20" t="s">
        <v>77</v>
      </c>
      <c r="C25" s="21" t="s">
        <v>47</v>
      </c>
      <c r="D25" s="6"/>
      <c r="E25" s="6">
        <v>-500</v>
      </c>
      <c r="F25" s="22" t="s">
        <v>45</v>
      </c>
    </row>
    <row r="26" spans="1:6" x14ac:dyDescent="0.4">
      <c r="A26" s="15">
        <v>45778</v>
      </c>
      <c r="B26" s="20" t="s">
        <v>78</v>
      </c>
      <c r="C26" s="21" t="s">
        <v>47</v>
      </c>
      <c r="D26" s="6"/>
      <c r="E26" s="6">
        <v>-500</v>
      </c>
      <c r="F26" s="22" t="s">
        <v>45</v>
      </c>
    </row>
    <row r="27" spans="1:6" x14ac:dyDescent="0.4">
      <c r="A27" s="15">
        <v>45778</v>
      </c>
      <c r="B27" s="20" t="s">
        <v>79</v>
      </c>
      <c r="C27" s="21" t="s">
        <v>47</v>
      </c>
      <c r="D27" s="6"/>
      <c r="E27" s="6">
        <v>-400</v>
      </c>
      <c r="F27" s="22" t="s">
        <v>45</v>
      </c>
    </row>
    <row r="28" spans="1:6" x14ac:dyDescent="0.4">
      <c r="A28" s="15">
        <v>45778</v>
      </c>
      <c r="B28" s="20" t="s">
        <v>80</v>
      </c>
      <c r="C28" s="21" t="s">
        <v>47</v>
      </c>
      <c r="D28" s="6"/>
      <c r="E28" s="6">
        <v>-400</v>
      </c>
      <c r="F28" s="22" t="s">
        <v>45</v>
      </c>
    </row>
    <row r="29" spans="1:6" x14ac:dyDescent="0.4">
      <c r="A29" s="15">
        <v>45778</v>
      </c>
      <c r="B29" s="20" t="s">
        <v>81</v>
      </c>
      <c r="C29" s="21" t="s">
        <v>82</v>
      </c>
      <c r="D29" s="6"/>
      <c r="E29" s="6">
        <v>-1000</v>
      </c>
      <c r="F29" s="22" t="s">
        <v>45</v>
      </c>
    </row>
    <row r="30" spans="1:6" x14ac:dyDescent="0.4">
      <c r="A30" s="15">
        <v>45778</v>
      </c>
      <c r="B30" s="20" t="s">
        <v>83</v>
      </c>
      <c r="C30" s="21" t="s">
        <v>47</v>
      </c>
      <c r="D30" s="6"/>
      <c r="E30" s="6">
        <v>-500</v>
      </c>
      <c r="F30" s="22" t="s">
        <v>45</v>
      </c>
    </row>
    <row r="31" spans="1:6" x14ac:dyDescent="0.4">
      <c r="A31" s="15">
        <v>45778</v>
      </c>
      <c r="B31" s="20" t="s">
        <v>108</v>
      </c>
      <c r="C31" s="21" t="s">
        <v>47</v>
      </c>
      <c r="D31" s="6"/>
      <c r="E31" s="6">
        <v>-400</v>
      </c>
      <c r="F31" s="22" t="s">
        <v>45</v>
      </c>
    </row>
    <row r="32" spans="1:6" x14ac:dyDescent="0.4">
      <c r="A32" s="15">
        <v>45778</v>
      </c>
      <c r="B32" s="20" t="s">
        <v>109</v>
      </c>
      <c r="C32" s="21" t="s">
        <v>47</v>
      </c>
      <c r="D32" s="6"/>
      <c r="E32" s="6">
        <v>-400</v>
      </c>
      <c r="F32" s="22" t="s">
        <v>45</v>
      </c>
    </row>
    <row r="33" spans="1:6" x14ac:dyDescent="0.4">
      <c r="A33" s="15">
        <v>45778</v>
      </c>
      <c r="B33" s="20" t="s">
        <v>110</v>
      </c>
      <c r="C33" s="21" t="s">
        <v>47</v>
      </c>
      <c r="D33" s="6"/>
      <c r="E33" s="6">
        <v>-400</v>
      </c>
      <c r="F33" s="22" t="s">
        <v>45</v>
      </c>
    </row>
    <row r="34" spans="1:6" x14ac:dyDescent="0.4">
      <c r="A34" s="15">
        <v>45778</v>
      </c>
      <c r="B34" s="20" t="s">
        <v>111</v>
      </c>
      <c r="C34" s="21" t="s">
        <v>47</v>
      </c>
      <c r="D34" s="6"/>
      <c r="E34" s="6">
        <v>-400</v>
      </c>
      <c r="F34" s="22" t="s">
        <v>45</v>
      </c>
    </row>
    <row r="35" spans="1:6" x14ac:dyDescent="0.4">
      <c r="A35" s="15">
        <v>45778</v>
      </c>
      <c r="B35" s="20" t="s">
        <v>105</v>
      </c>
      <c r="C35" s="21" t="s">
        <v>84</v>
      </c>
      <c r="D35" s="6">
        <v>300</v>
      </c>
      <c r="E35" s="6"/>
      <c r="F35" s="22" t="s">
        <v>3</v>
      </c>
    </row>
    <row r="36" spans="1:6" x14ac:dyDescent="0.4">
      <c r="A36" s="15">
        <v>45778</v>
      </c>
      <c r="B36" s="20" t="s">
        <v>92</v>
      </c>
      <c r="C36" s="21" t="s">
        <v>84</v>
      </c>
      <c r="D36" s="6">
        <v>2000</v>
      </c>
      <c r="E36" s="6"/>
      <c r="F36" s="22" t="s">
        <v>3</v>
      </c>
    </row>
    <row r="37" spans="1:6" x14ac:dyDescent="0.4">
      <c r="A37" s="15">
        <v>45778</v>
      </c>
      <c r="B37" s="20" t="s">
        <v>85</v>
      </c>
      <c r="C37" s="21" t="s">
        <v>84</v>
      </c>
      <c r="D37" s="6">
        <v>100</v>
      </c>
      <c r="E37" s="6"/>
      <c r="F37" s="22" t="s">
        <v>3</v>
      </c>
    </row>
    <row r="38" spans="1:6" x14ac:dyDescent="0.4">
      <c r="A38" s="15">
        <v>45788</v>
      </c>
      <c r="B38" s="20" t="s">
        <v>112</v>
      </c>
      <c r="C38" s="21" t="s">
        <v>47</v>
      </c>
      <c r="D38" s="6"/>
      <c r="E38" s="6">
        <v>-400</v>
      </c>
      <c r="F38" s="22" t="s">
        <v>45</v>
      </c>
    </row>
    <row r="39" spans="1:6" ht="24" thickBot="1" x14ac:dyDescent="0.45">
      <c r="A39" s="60"/>
      <c r="B39" s="61"/>
      <c r="C39" s="36" t="s">
        <v>57</v>
      </c>
      <c r="D39" s="34">
        <f>SUM(D13:D38)</f>
        <v>2400</v>
      </c>
      <c r="E39" s="34">
        <f>SUM(E13:E38)</f>
        <v>-10400</v>
      </c>
      <c r="F39" s="35"/>
    </row>
    <row r="40" spans="1:6" ht="16" thickTop="1" x14ac:dyDescent="0.4"/>
  </sheetData>
  <mergeCells count="10">
    <mergeCell ref="B8:C8"/>
    <mergeCell ref="B9:C9"/>
    <mergeCell ref="A11:F11"/>
    <mergeCell ref="A39:B39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38" xr:uid="{0D26B04B-BA70-4F87-A080-5347132F69E6}">
      <formula1>"探訪資助,助學善款,探訪活動支出,新興學生"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AC9EE-2960-45B9-9064-3E7447104A1E}">
  <dimension ref="A1:F42"/>
  <sheetViews>
    <sheetView showGridLines="0" zoomScaleNormal="100" workbookViewId="0">
      <selection activeCell="B1" sqref="B1"/>
    </sheetView>
  </sheetViews>
  <sheetFormatPr defaultColWidth="8.81640625" defaultRowHeight="15.5" x14ac:dyDescent="0.4"/>
  <cols>
    <col min="1" max="1" width="12.6328125" style="12" customWidth="1"/>
    <col min="2" max="2" width="20.6328125" style="12" customWidth="1"/>
    <col min="3" max="3" width="12.7265625" style="12" customWidth="1"/>
    <col min="4" max="4" width="17.7265625" style="12" customWidth="1"/>
    <col min="5" max="5" width="16.81640625" style="12" bestFit="1" customWidth="1"/>
    <col min="6" max="6" width="14.6328125" style="12" customWidth="1"/>
    <col min="7" max="7" width="8.81640625" style="12"/>
    <col min="8" max="8" width="10.81640625" style="12" customWidth="1"/>
    <col min="9" max="9" width="18.7265625" style="12" customWidth="1"/>
    <col min="10" max="10" width="12.7265625" style="12" customWidth="1"/>
    <col min="11" max="11" width="16.6328125" style="12" customWidth="1"/>
    <col min="12" max="12" width="42.54296875" style="12" customWidth="1"/>
    <col min="13" max="16384" width="8.81640625" style="12"/>
  </cols>
  <sheetData>
    <row r="1" spans="1:6" ht="16" thickBot="1" x14ac:dyDescent="0.45"/>
    <row r="2" spans="1:6" ht="22" customHeight="1" thickTop="1" x14ac:dyDescent="0.4">
      <c r="A2" s="62" t="s">
        <v>66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8" t="s">
        <v>33</v>
      </c>
      <c r="B4" s="53" t="s">
        <v>2</v>
      </c>
      <c r="C4" s="54"/>
      <c r="D4" s="4">
        <f>SUMIF(F:F,"探訪資助",D:D)</f>
        <v>0</v>
      </c>
    </row>
    <row r="5" spans="1:6" ht="22" customHeight="1" x14ac:dyDescent="0.4">
      <c r="A5" s="8" t="s">
        <v>33</v>
      </c>
      <c r="B5" s="53" t="s">
        <v>34</v>
      </c>
      <c r="C5" s="54"/>
      <c r="D5" s="4">
        <f>SUMIF(F:F,B5,D:D)</f>
        <v>4000</v>
      </c>
    </row>
    <row r="6" spans="1:6" ht="22" customHeight="1" x14ac:dyDescent="0.4">
      <c r="A6" s="9" t="s">
        <v>35</v>
      </c>
      <c r="B6" s="53" t="s">
        <v>67</v>
      </c>
      <c r="C6" s="54"/>
      <c r="D6" s="4">
        <f>May!D9</f>
        <v>28900.109708737866</v>
      </c>
    </row>
    <row r="7" spans="1:6" ht="22" customHeight="1" x14ac:dyDescent="0.4">
      <c r="A7" s="10" t="s">
        <v>36</v>
      </c>
      <c r="B7" s="53" t="s">
        <v>37</v>
      </c>
      <c r="C7" s="54"/>
      <c r="D7" s="4">
        <f>SUMIF(F:F,B7,E:E)</f>
        <v>0</v>
      </c>
    </row>
    <row r="8" spans="1:6" ht="22" customHeight="1" x14ac:dyDescent="0.4">
      <c r="A8" s="10" t="s">
        <v>36</v>
      </c>
      <c r="B8" s="53" t="s">
        <v>38</v>
      </c>
      <c r="C8" s="54"/>
      <c r="D8" s="4">
        <f>SUMIF(F:F,"新興學生",E:E)</f>
        <v>-10400</v>
      </c>
    </row>
    <row r="9" spans="1:6" ht="22" customHeight="1" thickBot="1" x14ac:dyDescent="0.45">
      <c r="A9" s="11" t="s">
        <v>39</v>
      </c>
      <c r="B9" s="55" t="s">
        <v>40</v>
      </c>
      <c r="C9" s="56"/>
      <c r="D9" s="5">
        <f>SUM(D4:D8)</f>
        <v>22500.109708737866</v>
      </c>
    </row>
    <row r="10" spans="1:6" ht="19.5" thickTop="1" thickBot="1" x14ac:dyDescent="0.45">
      <c r="A10" s="13"/>
      <c r="B10" s="14"/>
      <c r="C10" s="7"/>
      <c r="D10" s="3"/>
    </row>
    <row r="11" spans="1:6" ht="24" thickTop="1" x14ac:dyDescent="0.4">
      <c r="A11" s="57" t="s">
        <v>41</v>
      </c>
      <c r="B11" s="58"/>
      <c r="C11" s="58"/>
      <c r="D11" s="58"/>
      <c r="E11" s="58"/>
      <c r="F11" s="59"/>
    </row>
    <row r="12" spans="1:6" ht="18.5" x14ac:dyDescent="0.4">
      <c r="A12" s="31" t="s">
        <v>42</v>
      </c>
      <c r="B12" s="32" t="s">
        <v>43</v>
      </c>
      <c r="C12" s="32" t="s">
        <v>44</v>
      </c>
      <c r="D12" s="32" t="s">
        <v>33</v>
      </c>
      <c r="E12" s="32" t="s">
        <v>36</v>
      </c>
      <c r="F12" s="33" t="s">
        <v>30</v>
      </c>
    </row>
    <row r="13" spans="1:6" x14ac:dyDescent="0.4">
      <c r="A13" s="15">
        <v>45809</v>
      </c>
      <c r="B13" s="16" t="s">
        <v>46</v>
      </c>
      <c r="C13" s="17" t="s">
        <v>47</v>
      </c>
      <c r="D13" s="1"/>
      <c r="E13" s="1">
        <v>-400</v>
      </c>
      <c r="F13" s="18" t="s">
        <v>45</v>
      </c>
    </row>
    <row r="14" spans="1:6" x14ac:dyDescent="0.4">
      <c r="A14" s="15">
        <v>45809</v>
      </c>
      <c r="B14" s="19" t="s">
        <v>48</v>
      </c>
      <c r="C14" s="17" t="s">
        <v>47</v>
      </c>
      <c r="D14" s="1"/>
      <c r="E14" s="1">
        <v>-600</v>
      </c>
      <c r="F14" s="18" t="s">
        <v>45</v>
      </c>
    </row>
    <row r="15" spans="1:6" x14ac:dyDescent="0.4">
      <c r="A15" s="15">
        <v>45809</v>
      </c>
      <c r="B15" s="19" t="s">
        <v>49</v>
      </c>
      <c r="C15" s="17" t="s">
        <v>47</v>
      </c>
      <c r="D15" s="1"/>
      <c r="E15" s="1">
        <v>-400</v>
      </c>
      <c r="F15" s="18" t="s">
        <v>45</v>
      </c>
    </row>
    <row r="16" spans="1:6" x14ac:dyDescent="0.4">
      <c r="A16" s="15">
        <v>45809</v>
      </c>
      <c r="B16" s="20" t="s">
        <v>50</v>
      </c>
      <c r="C16" s="21" t="s">
        <v>47</v>
      </c>
      <c r="D16" s="6"/>
      <c r="E16" s="6">
        <v>-400</v>
      </c>
      <c r="F16" s="22" t="s">
        <v>45</v>
      </c>
    </row>
    <row r="17" spans="1:6" x14ac:dyDescent="0.4">
      <c r="A17" s="15">
        <v>45809</v>
      </c>
      <c r="B17" s="20" t="s">
        <v>51</v>
      </c>
      <c r="C17" s="21" t="s">
        <v>47</v>
      </c>
      <c r="D17" s="6"/>
      <c r="E17" s="6">
        <v>-400</v>
      </c>
      <c r="F17" s="22" t="s">
        <v>45</v>
      </c>
    </row>
    <row r="18" spans="1:6" x14ac:dyDescent="0.4">
      <c r="A18" s="15">
        <v>45809</v>
      </c>
      <c r="B18" s="20" t="s">
        <v>52</v>
      </c>
      <c r="C18" s="21" t="s">
        <v>47</v>
      </c>
      <c r="D18" s="6"/>
      <c r="E18" s="6">
        <v>-400</v>
      </c>
      <c r="F18" s="22" t="s">
        <v>45</v>
      </c>
    </row>
    <row r="19" spans="1:6" x14ac:dyDescent="0.4">
      <c r="A19" s="15">
        <v>45809</v>
      </c>
      <c r="B19" s="20" t="s">
        <v>53</v>
      </c>
      <c r="C19" s="21" t="s">
        <v>47</v>
      </c>
      <c r="D19" s="6"/>
      <c r="E19" s="6">
        <v>-500</v>
      </c>
      <c r="F19" s="22" t="s">
        <v>45</v>
      </c>
    </row>
    <row r="20" spans="1:6" x14ac:dyDescent="0.4">
      <c r="A20" s="15">
        <v>45809</v>
      </c>
      <c r="B20" s="20" t="s">
        <v>54</v>
      </c>
      <c r="C20" s="21" t="s">
        <v>47</v>
      </c>
      <c r="D20" s="6"/>
      <c r="E20" s="6">
        <v>-400</v>
      </c>
      <c r="F20" s="22" t="s">
        <v>45</v>
      </c>
    </row>
    <row r="21" spans="1:6" x14ac:dyDescent="0.4">
      <c r="A21" s="15">
        <v>45809</v>
      </c>
      <c r="B21" s="20" t="s">
        <v>76</v>
      </c>
      <c r="C21" s="21" t="s">
        <v>47</v>
      </c>
      <c r="D21" s="6"/>
      <c r="E21" s="6">
        <v>-400</v>
      </c>
      <c r="F21" s="22" t="s">
        <v>45</v>
      </c>
    </row>
    <row r="22" spans="1:6" x14ac:dyDescent="0.4">
      <c r="A22" s="15">
        <v>45809</v>
      </c>
      <c r="B22" s="20" t="s">
        <v>55</v>
      </c>
      <c r="C22" s="21" t="s">
        <v>47</v>
      </c>
      <c r="D22" s="6"/>
      <c r="E22" s="6">
        <v>-400</v>
      </c>
      <c r="F22" s="22" t="s">
        <v>45</v>
      </c>
    </row>
    <row r="23" spans="1:6" x14ac:dyDescent="0.4">
      <c r="A23" s="15">
        <v>45809</v>
      </c>
      <c r="B23" s="20" t="s">
        <v>56</v>
      </c>
      <c r="C23" s="21" t="s">
        <v>47</v>
      </c>
      <c r="D23" s="6"/>
      <c r="E23" s="6">
        <v>-400</v>
      </c>
      <c r="F23" s="22" t="s">
        <v>45</v>
      </c>
    </row>
    <row r="24" spans="1:6" x14ac:dyDescent="0.4">
      <c r="A24" s="15">
        <v>45809</v>
      </c>
      <c r="B24" s="20" t="s">
        <v>103</v>
      </c>
      <c r="C24" s="21" t="s">
        <v>47</v>
      </c>
      <c r="D24" s="6"/>
      <c r="E24" s="6">
        <v>-400</v>
      </c>
      <c r="F24" s="22" t="s">
        <v>45</v>
      </c>
    </row>
    <row r="25" spans="1:6" x14ac:dyDescent="0.4">
      <c r="A25" s="15">
        <v>45809</v>
      </c>
      <c r="B25" s="20" t="s">
        <v>77</v>
      </c>
      <c r="C25" s="21" t="s">
        <v>47</v>
      </c>
      <c r="D25" s="6"/>
      <c r="E25" s="6">
        <v>-500</v>
      </c>
      <c r="F25" s="22" t="s">
        <v>45</v>
      </c>
    </row>
    <row r="26" spans="1:6" x14ac:dyDescent="0.4">
      <c r="A26" s="15">
        <v>45809</v>
      </c>
      <c r="B26" s="20" t="s">
        <v>78</v>
      </c>
      <c r="C26" s="21" t="s">
        <v>47</v>
      </c>
      <c r="D26" s="6"/>
      <c r="E26" s="6">
        <v>-500</v>
      </c>
      <c r="F26" s="22" t="s">
        <v>45</v>
      </c>
    </row>
    <row r="27" spans="1:6" x14ac:dyDescent="0.4">
      <c r="A27" s="15">
        <v>45809</v>
      </c>
      <c r="B27" s="20" t="s">
        <v>79</v>
      </c>
      <c r="C27" s="21" t="s">
        <v>47</v>
      </c>
      <c r="D27" s="6"/>
      <c r="E27" s="6">
        <v>-400</v>
      </c>
      <c r="F27" s="22" t="s">
        <v>45</v>
      </c>
    </row>
    <row r="28" spans="1:6" x14ac:dyDescent="0.4">
      <c r="A28" s="15">
        <v>45809</v>
      </c>
      <c r="B28" s="20" t="s">
        <v>80</v>
      </c>
      <c r="C28" s="21" t="s">
        <v>47</v>
      </c>
      <c r="D28" s="6"/>
      <c r="E28" s="6">
        <v>-400</v>
      </c>
      <c r="F28" s="22" t="s">
        <v>45</v>
      </c>
    </row>
    <row r="29" spans="1:6" x14ac:dyDescent="0.4">
      <c r="A29" s="15">
        <v>45809</v>
      </c>
      <c r="B29" s="20" t="s">
        <v>81</v>
      </c>
      <c r="C29" s="21" t="s">
        <v>82</v>
      </c>
      <c r="D29" s="6"/>
      <c r="E29" s="6">
        <v>-1000</v>
      </c>
      <c r="F29" s="22" t="s">
        <v>45</v>
      </c>
    </row>
    <row r="30" spans="1:6" x14ac:dyDescent="0.4">
      <c r="A30" s="15">
        <v>45809</v>
      </c>
      <c r="B30" s="20" t="s">
        <v>83</v>
      </c>
      <c r="C30" s="21" t="s">
        <v>47</v>
      </c>
      <c r="D30" s="6"/>
      <c r="E30" s="6">
        <v>-500</v>
      </c>
      <c r="F30" s="22" t="s">
        <v>45</v>
      </c>
    </row>
    <row r="31" spans="1:6" x14ac:dyDescent="0.4">
      <c r="A31" s="15">
        <v>45809</v>
      </c>
      <c r="B31" s="20" t="s">
        <v>108</v>
      </c>
      <c r="C31" s="21" t="s">
        <v>47</v>
      </c>
      <c r="D31" s="6"/>
      <c r="E31" s="6">
        <v>-400</v>
      </c>
      <c r="F31" s="22" t="s">
        <v>45</v>
      </c>
    </row>
    <row r="32" spans="1:6" x14ac:dyDescent="0.4">
      <c r="A32" s="15">
        <v>45809</v>
      </c>
      <c r="B32" s="20" t="s">
        <v>109</v>
      </c>
      <c r="C32" s="21" t="s">
        <v>47</v>
      </c>
      <c r="D32" s="6"/>
      <c r="E32" s="6">
        <v>-400</v>
      </c>
      <c r="F32" s="22" t="s">
        <v>45</v>
      </c>
    </row>
    <row r="33" spans="1:6" x14ac:dyDescent="0.4">
      <c r="A33" s="15">
        <v>45809</v>
      </c>
      <c r="B33" s="20" t="s">
        <v>110</v>
      </c>
      <c r="C33" s="21" t="s">
        <v>47</v>
      </c>
      <c r="D33" s="6"/>
      <c r="E33" s="6">
        <v>-400</v>
      </c>
      <c r="F33" s="22" t="s">
        <v>45</v>
      </c>
    </row>
    <row r="34" spans="1:6" x14ac:dyDescent="0.4">
      <c r="A34" s="15">
        <v>45809</v>
      </c>
      <c r="B34" s="20" t="s">
        <v>111</v>
      </c>
      <c r="C34" s="21" t="s">
        <v>47</v>
      </c>
      <c r="D34" s="6"/>
      <c r="E34" s="6">
        <v>-400</v>
      </c>
      <c r="F34" s="22" t="s">
        <v>45</v>
      </c>
    </row>
    <row r="35" spans="1:6" x14ac:dyDescent="0.4">
      <c r="A35" s="15">
        <v>45809</v>
      </c>
      <c r="B35" s="20" t="s">
        <v>112</v>
      </c>
      <c r="C35" s="21" t="s">
        <v>47</v>
      </c>
      <c r="D35" s="6"/>
      <c r="E35" s="6">
        <v>-400</v>
      </c>
      <c r="F35" s="22" t="s">
        <v>45</v>
      </c>
    </row>
    <row r="36" spans="1:6" x14ac:dyDescent="0.4">
      <c r="A36" s="15">
        <v>45809</v>
      </c>
      <c r="B36" s="20" t="s">
        <v>92</v>
      </c>
      <c r="C36" s="21" t="s">
        <v>84</v>
      </c>
      <c r="D36" s="6">
        <v>2000</v>
      </c>
      <c r="E36" s="6"/>
      <c r="F36" s="22" t="s">
        <v>3</v>
      </c>
    </row>
    <row r="37" spans="1:6" x14ac:dyDescent="0.4">
      <c r="A37" s="15">
        <v>45809</v>
      </c>
      <c r="B37" s="20" t="s">
        <v>85</v>
      </c>
      <c r="C37" s="21" t="s">
        <v>84</v>
      </c>
      <c r="D37" s="6">
        <v>100</v>
      </c>
      <c r="E37" s="6"/>
      <c r="F37" s="22" t="s">
        <v>3</v>
      </c>
    </row>
    <row r="38" spans="1:6" x14ac:dyDescent="0.4">
      <c r="A38" s="15">
        <v>45809</v>
      </c>
      <c r="B38" s="20" t="s">
        <v>105</v>
      </c>
      <c r="C38" s="21" t="s">
        <v>84</v>
      </c>
      <c r="D38" s="6">
        <v>300</v>
      </c>
      <c r="E38" s="6"/>
      <c r="F38" s="22" t="s">
        <v>3</v>
      </c>
    </row>
    <row r="39" spans="1:6" x14ac:dyDescent="0.4">
      <c r="A39" s="15">
        <v>45827</v>
      </c>
      <c r="B39" s="16" t="s">
        <v>104</v>
      </c>
      <c r="C39" s="21" t="s">
        <v>84</v>
      </c>
      <c r="D39" s="6">
        <v>400</v>
      </c>
      <c r="E39" s="6"/>
      <c r="F39" s="22" t="s">
        <v>3</v>
      </c>
    </row>
    <row r="40" spans="1:6" x14ac:dyDescent="0.4">
      <c r="A40" s="15">
        <v>45835</v>
      </c>
      <c r="B40" s="20" t="s">
        <v>87</v>
      </c>
      <c r="C40" s="21" t="s">
        <v>84</v>
      </c>
      <c r="D40" s="6">
        <v>1200</v>
      </c>
      <c r="E40" s="6"/>
      <c r="F40" s="22" t="s">
        <v>3</v>
      </c>
    </row>
    <row r="41" spans="1:6" ht="24" thickBot="1" x14ac:dyDescent="0.45">
      <c r="A41" s="60"/>
      <c r="B41" s="61"/>
      <c r="C41" s="36" t="s">
        <v>57</v>
      </c>
      <c r="D41" s="34">
        <f>SUM(D13:D40)</f>
        <v>4000</v>
      </c>
      <c r="E41" s="34">
        <f>SUM(E13:E40)</f>
        <v>-10400</v>
      </c>
      <c r="F41" s="35"/>
    </row>
    <row r="42" spans="1:6" ht="16" thickTop="1" x14ac:dyDescent="0.4"/>
  </sheetData>
  <mergeCells count="10">
    <mergeCell ref="B8:C8"/>
    <mergeCell ref="B9:C9"/>
    <mergeCell ref="A11:F11"/>
    <mergeCell ref="A41:B41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40" xr:uid="{C4979685-85DB-418A-95EF-9D73F1496FC9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AD233-9E2E-44D8-8FDD-8D0C59C9E78F}">
  <dimension ref="A1:F19"/>
  <sheetViews>
    <sheetView showGridLines="0" topLeftCell="A6" zoomScaleNormal="100" workbookViewId="0">
      <selection activeCell="B17" sqref="B17"/>
    </sheetView>
  </sheetViews>
  <sheetFormatPr defaultColWidth="8.81640625" defaultRowHeight="15.5" x14ac:dyDescent="0.4"/>
  <cols>
    <col min="1" max="1" width="12.6328125" style="12" customWidth="1"/>
    <col min="2" max="2" width="20.6328125" style="12" customWidth="1"/>
    <col min="3" max="3" width="12.7265625" style="12" customWidth="1"/>
    <col min="4" max="4" width="17.7265625" style="12" customWidth="1"/>
    <col min="5" max="5" width="15.54296875" style="12" customWidth="1"/>
    <col min="6" max="6" width="14.6328125" style="12" customWidth="1"/>
    <col min="7" max="7" width="8.81640625" style="12"/>
    <col min="8" max="8" width="10.81640625" style="12" customWidth="1"/>
    <col min="9" max="9" width="18.7265625" style="12" customWidth="1"/>
    <col min="10" max="10" width="12.7265625" style="12" customWidth="1"/>
    <col min="11" max="11" width="16.6328125" style="12" customWidth="1"/>
    <col min="12" max="12" width="42.54296875" style="12" customWidth="1"/>
    <col min="13" max="16384" width="8.81640625" style="12"/>
  </cols>
  <sheetData>
    <row r="1" spans="1:6" ht="16" thickBot="1" x14ac:dyDescent="0.45"/>
    <row r="2" spans="1:6" ht="22" customHeight="1" thickTop="1" x14ac:dyDescent="0.4">
      <c r="A2" s="62" t="s">
        <v>68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8" t="s">
        <v>33</v>
      </c>
      <c r="B4" s="53" t="s">
        <v>2</v>
      </c>
      <c r="C4" s="54"/>
      <c r="D4" s="4">
        <f>SUMIF(F:F,"探訪資助",D:D)</f>
        <v>0</v>
      </c>
    </row>
    <row r="5" spans="1:6" ht="22" customHeight="1" x14ac:dyDescent="0.4">
      <c r="A5" s="8" t="s">
        <v>33</v>
      </c>
      <c r="B5" s="53" t="s">
        <v>34</v>
      </c>
      <c r="C5" s="54"/>
      <c r="D5" s="4">
        <f>SUMIF(F:F,B5,D:D)</f>
        <v>5100</v>
      </c>
    </row>
    <row r="6" spans="1:6" ht="22" customHeight="1" x14ac:dyDescent="0.4">
      <c r="A6" s="9" t="s">
        <v>35</v>
      </c>
      <c r="B6" s="53" t="s">
        <v>69</v>
      </c>
      <c r="C6" s="54"/>
      <c r="D6" s="4">
        <f>Jun!D9</f>
        <v>22500.109708737866</v>
      </c>
    </row>
    <row r="7" spans="1:6" ht="22" customHeight="1" x14ac:dyDescent="0.4">
      <c r="A7" s="10" t="s">
        <v>36</v>
      </c>
      <c r="B7" s="53" t="s">
        <v>37</v>
      </c>
      <c r="C7" s="54"/>
      <c r="D7" s="4">
        <f>SUMIF(F:F,B7,E:E)</f>
        <v>0</v>
      </c>
    </row>
    <row r="8" spans="1:6" ht="22" customHeight="1" x14ac:dyDescent="0.4">
      <c r="A8" s="10" t="s">
        <v>36</v>
      </c>
      <c r="B8" s="53" t="s">
        <v>38</v>
      </c>
      <c r="C8" s="54"/>
      <c r="D8" s="4">
        <f>SUMIF(F:F,"新興學生",E:E)</f>
        <v>-400</v>
      </c>
    </row>
    <row r="9" spans="1:6" ht="22" customHeight="1" thickBot="1" x14ac:dyDescent="0.45">
      <c r="A9" s="11" t="s">
        <v>39</v>
      </c>
      <c r="B9" s="55" t="s">
        <v>40</v>
      </c>
      <c r="C9" s="56"/>
      <c r="D9" s="5">
        <f>SUM(D4:D8)</f>
        <v>27200.109708737866</v>
      </c>
    </row>
    <row r="10" spans="1:6" ht="19.5" thickTop="1" thickBot="1" x14ac:dyDescent="0.45">
      <c r="A10" s="13"/>
      <c r="B10" s="14"/>
      <c r="C10" s="7"/>
      <c r="D10" s="3"/>
    </row>
    <row r="11" spans="1:6" ht="24" thickTop="1" x14ac:dyDescent="0.4">
      <c r="A11" s="57" t="s">
        <v>41</v>
      </c>
      <c r="B11" s="58"/>
      <c r="C11" s="58"/>
      <c r="D11" s="58"/>
      <c r="E11" s="58"/>
      <c r="F11" s="59"/>
    </row>
    <row r="12" spans="1:6" ht="18.5" x14ac:dyDescent="0.4">
      <c r="A12" s="31" t="s">
        <v>42</v>
      </c>
      <c r="B12" s="32" t="s">
        <v>43</v>
      </c>
      <c r="C12" s="32" t="s">
        <v>44</v>
      </c>
      <c r="D12" s="32" t="s">
        <v>33</v>
      </c>
      <c r="E12" s="32" t="s">
        <v>36</v>
      </c>
      <c r="F12" s="33" t="s">
        <v>30</v>
      </c>
    </row>
    <row r="13" spans="1:6" x14ac:dyDescent="0.4">
      <c r="A13" s="15">
        <v>45839</v>
      </c>
      <c r="B13" s="20" t="s">
        <v>92</v>
      </c>
      <c r="C13" s="21" t="s">
        <v>84</v>
      </c>
      <c r="D13" s="6">
        <v>2000</v>
      </c>
      <c r="E13" s="6"/>
      <c r="F13" s="22" t="s">
        <v>3</v>
      </c>
    </row>
    <row r="14" spans="1:6" x14ac:dyDescent="0.4">
      <c r="A14" s="15">
        <v>45839</v>
      </c>
      <c r="B14" s="20" t="s">
        <v>85</v>
      </c>
      <c r="C14" s="21" t="s">
        <v>84</v>
      </c>
      <c r="D14" s="6">
        <v>100</v>
      </c>
      <c r="E14" s="6"/>
      <c r="F14" s="22" t="s">
        <v>3</v>
      </c>
    </row>
    <row r="15" spans="1:6" x14ac:dyDescent="0.4">
      <c r="A15" s="15">
        <v>45839</v>
      </c>
      <c r="B15" s="20" t="s">
        <v>105</v>
      </c>
      <c r="C15" s="21" t="s">
        <v>84</v>
      </c>
      <c r="D15" s="1">
        <v>300</v>
      </c>
      <c r="E15" s="1"/>
      <c r="F15" s="22" t="s">
        <v>3</v>
      </c>
    </row>
    <row r="16" spans="1:6" x14ac:dyDescent="0.4">
      <c r="A16" s="15">
        <v>45846</v>
      </c>
      <c r="B16" s="20" t="s">
        <v>49</v>
      </c>
      <c r="C16" s="21" t="s">
        <v>113</v>
      </c>
      <c r="D16" s="1"/>
      <c r="E16" s="1">
        <v>-400</v>
      </c>
      <c r="F16" s="22" t="s">
        <v>45</v>
      </c>
    </row>
    <row r="17" spans="1:6" x14ac:dyDescent="0.4">
      <c r="A17" s="15">
        <v>45851</v>
      </c>
      <c r="B17" s="19" t="s">
        <v>138</v>
      </c>
      <c r="C17" s="21" t="s">
        <v>114</v>
      </c>
      <c r="D17" s="1">
        <v>2700</v>
      </c>
      <c r="E17" s="1"/>
      <c r="F17" s="18" t="s">
        <v>3</v>
      </c>
    </row>
    <row r="18" spans="1:6" ht="24" thickBot="1" x14ac:dyDescent="0.45">
      <c r="A18" s="60"/>
      <c r="B18" s="61"/>
      <c r="C18" s="36" t="s">
        <v>57</v>
      </c>
      <c r="D18" s="34">
        <f>SUM(D13:D17)</f>
        <v>5100</v>
      </c>
      <c r="E18" s="34">
        <f>SUM(E13:E17)</f>
        <v>-400</v>
      </c>
      <c r="F18" s="35"/>
    </row>
    <row r="19" spans="1:6" ht="16" thickTop="1" x14ac:dyDescent="0.4"/>
  </sheetData>
  <mergeCells count="10">
    <mergeCell ref="B8:C8"/>
    <mergeCell ref="B9:C9"/>
    <mergeCell ref="A11:F11"/>
    <mergeCell ref="A18:B18"/>
    <mergeCell ref="A2:D2"/>
    <mergeCell ref="B3:C3"/>
    <mergeCell ref="B4:C4"/>
    <mergeCell ref="B5:C5"/>
    <mergeCell ref="B6:C6"/>
    <mergeCell ref="B7:C7"/>
  </mergeCells>
  <phoneticPr fontId="1" type="noConversion"/>
  <dataValidations count="1">
    <dataValidation type="list" allowBlank="1" showInputMessage="1" showErrorMessage="1" sqref="F13:F17" xr:uid="{0CF6805E-D6C1-4A54-8B25-86CEBC5CB4FB}">
      <formula1>"探訪資助,助學善款,探訪活動支出,新興學生"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FD766-E840-4676-AC28-8FC10BDAD191}">
  <dimension ref="A1:F50"/>
  <sheetViews>
    <sheetView showGridLines="0" zoomScaleNormal="100" workbookViewId="0"/>
  </sheetViews>
  <sheetFormatPr defaultColWidth="8.81640625" defaultRowHeight="15.5" x14ac:dyDescent="0.4"/>
  <cols>
    <col min="1" max="1" width="12.6328125" style="12" customWidth="1"/>
    <col min="2" max="2" width="22.6328125" style="12" customWidth="1"/>
    <col min="3" max="3" width="12.7265625" style="12" customWidth="1"/>
    <col min="4" max="4" width="17.7265625" style="12" customWidth="1"/>
    <col min="5" max="5" width="17.6328125" style="12" customWidth="1"/>
    <col min="6" max="6" width="14.6328125" style="12" customWidth="1"/>
    <col min="7" max="16384" width="8.81640625" style="12"/>
  </cols>
  <sheetData>
    <row r="1" spans="1:6" ht="16" thickBot="1" x14ac:dyDescent="0.45"/>
    <row r="2" spans="1:6" ht="22" customHeight="1" thickTop="1" x14ac:dyDescent="0.4">
      <c r="A2" s="62" t="s">
        <v>70</v>
      </c>
      <c r="B2" s="63"/>
      <c r="C2" s="63"/>
      <c r="D2" s="64"/>
    </row>
    <row r="3" spans="1:6" ht="22" customHeight="1" x14ac:dyDescent="0.4">
      <c r="A3" s="29" t="s">
        <v>30</v>
      </c>
      <c r="B3" s="65" t="s">
        <v>31</v>
      </c>
      <c r="C3" s="66"/>
      <c r="D3" s="30" t="s">
        <v>32</v>
      </c>
    </row>
    <row r="4" spans="1:6" ht="22" customHeight="1" x14ac:dyDescent="0.4">
      <c r="A4" s="8" t="s">
        <v>33</v>
      </c>
      <c r="B4" s="53" t="s">
        <v>2</v>
      </c>
      <c r="C4" s="54"/>
      <c r="D4" s="4">
        <f>SUMIF(F:F,"探訪資助",D:D)</f>
        <v>10337.20582524272</v>
      </c>
    </row>
    <row r="5" spans="1:6" ht="22" customHeight="1" x14ac:dyDescent="0.4">
      <c r="A5" s="8" t="s">
        <v>33</v>
      </c>
      <c r="B5" s="53" t="s">
        <v>34</v>
      </c>
      <c r="C5" s="54"/>
      <c r="D5" s="4">
        <f>SUMIF(F:F,B5,D:D)</f>
        <v>35600</v>
      </c>
    </row>
    <row r="6" spans="1:6" ht="22" customHeight="1" x14ac:dyDescent="0.4">
      <c r="A6" s="9" t="s">
        <v>35</v>
      </c>
      <c r="B6" s="53" t="s">
        <v>71</v>
      </c>
      <c r="C6" s="54"/>
      <c r="D6" s="4">
        <f>Jul!D9</f>
        <v>27200.109708737866</v>
      </c>
    </row>
    <row r="7" spans="1:6" ht="22" customHeight="1" x14ac:dyDescent="0.4">
      <c r="A7" s="10" t="s">
        <v>36</v>
      </c>
      <c r="B7" s="53" t="s">
        <v>37</v>
      </c>
      <c r="C7" s="54"/>
      <c r="D7" s="4">
        <f>SUMIF(F:F,B7,E:E)</f>
        <v>-10537.21</v>
      </c>
    </row>
    <row r="8" spans="1:6" ht="22" customHeight="1" x14ac:dyDescent="0.4">
      <c r="A8" s="10" t="s">
        <v>36</v>
      </c>
      <c r="B8" s="53" t="s">
        <v>38</v>
      </c>
      <c r="C8" s="54"/>
      <c r="D8" s="4">
        <f>SUMIF(F:F,"新興學生",E:E)</f>
        <v>-400</v>
      </c>
    </row>
    <row r="9" spans="1:6" ht="22" customHeight="1" thickBot="1" x14ac:dyDescent="0.45">
      <c r="A9" s="11" t="s">
        <v>39</v>
      </c>
      <c r="B9" s="55" t="s">
        <v>40</v>
      </c>
      <c r="C9" s="56"/>
      <c r="D9" s="5">
        <f>SUM(D4:D8)</f>
        <v>62200.105533980583</v>
      </c>
    </row>
    <row r="10" spans="1:6" ht="19.5" thickTop="1" thickBot="1" x14ac:dyDescent="0.45">
      <c r="A10" s="13"/>
      <c r="B10" s="14"/>
      <c r="C10" s="7"/>
      <c r="D10" s="3"/>
    </row>
    <row r="11" spans="1:6" ht="24" thickTop="1" x14ac:dyDescent="0.4">
      <c r="A11" s="57" t="s">
        <v>41</v>
      </c>
      <c r="B11" s="58"/>
      <c r="C11" s="58"/>
      <c r="D11" s="58"/>
      <c r="E11" s="58"/>
      <c r="F11" s="59"/>
    </row>
    <row r="12" spans="1:6" ht="18.5" x14ac:dyDescent="0.4">
      <c r="A12" s="31" t="s">
        <v>42</v>
      </c>
      <c r="B12" s="32" t="s">
        <v>43</v>
      </c>
      <c r="C12" s="32" t="s">
        <v>44</v>
      </c>
      <c r="D12" s="32" t="s">
        <v>33</v>
      </c>
      <c r="E12" s="32" t="s">
        <v>36</v>
      </c>
      <c r="F12" s="33" t="s">
        <v>30</v>
      </c>
    </row>
    <row r="13" spans="1:6" x14ac:dyDescent="0.4">
      <c r="A13" s="15">
        <v>45870</v>
      </c>
      <c r="B13" s="20" t="s">
        <v>49</v>
      </c>
      <c r="C13" s="21" t="s">
        <v>113</v>
      </c>
      <c r="D13" s="1"/>
      <c r="E13" s="1">
        <v>-400</v>
      </c>
      <c r="F13" s="22" t="s">
        <v>45</v>
      </c>
    </row>
    <row r="14" spans="1:6" x14ac:dyDescent="0.4">
      <c r="A14" s="15">
        <v>45870</v>
      </c>
      <c r="B14" s="20" t="s">
        <v>92</v>
      </c>
      <c r="C14" s="21" t="s">
        <v>84</v>
      </c>
      <c r="D14" s="6">
        <v>2000</v>
      </c>
      <c r="E14" s="6"/>
      <c r="F14" s="22" t="s">
        <v>3</v>
      </c>
    </row>
    <row r="15" spans="1:6" x14ac:dyDescent="0.4">
      <c r="A15" s="15">
        <v>45870</v>
      </c>
      <c r="B15" s="20" t="s">
        <v>85</v>
      </c>
      <c r="C15" s="21" t="s">
        <v>84</v>
      </c>
      <c r="D15" s="6">
        <v>100</v>
      </c>
      <c r="E15" s="6"/>
      <c r="F15" s="22" t="s">
        <v>3</v>
      </c>
    </row>
    <row r="16" spans="1:6" x14ac:dyDescent="0.4">
      <c r="A16" s="15">
        <v>45870</v>
      </c>
      <c r="B16" s="20" t="s">
        <v>105</v>
      </c>
      <c r="C16" s="21" t="s">
        <v>84</v>
      </c>
      <c r="D16" s="1">
        <v>300</v>
      </c>
      <c r="E16" s="1"/>
      <c r="F16" s="22" t="s">
        <v>3</v>
      </c>
    </row>
    <row r="17" spans="1:6" x14ac:dyDescent="0.4">
      <c r="A17" s="15">
        <v>45871</v>
      </c>
      <c r="B17" s="16" t="s">
        <v>126</v>
      </c>
      <c r="C17" s="17" t="s">
        <v>125</v>
      </c>
      <c r="D17" s="1"/>
      <c r="E17" s="1">
        <v>-200</v>
      </c>
      <c r="F17" s="18" t="s">
        <v>4</v>
      </c>
    </row>
    <row r="18" spans="1:6" x14ac:dyDescent="0.4">
      <c r="A18" s="15">
        <v>45872</v>
      </c>
      <c r="B18" s="16" t="s">
        <v>95</v>
      </c>
      <c r="C18" s="25" t="s">
        <v>98</v>
      </c>
      <c r="D18" s="1">
        <v>5322</v>
      </c>
      <c r="E18" s="1"/>
      <c r="F18" s="18" t="s">
        <v>96</v>
      </c>
    </row>
    <row r="19" spans="1:6" x14ac:dyDescent="0.4">
      <c r="A19" s="15">
        <v>45872</v>
      </c>
      <c r="B19" s="16" t="s">
        <v>95</v>
      </c>
      <c r="C19" s="25" t="s">
        <v>118</v>
      </c>
      <c r="D19" s="1">
        <f>1820/1.03*0.9141</f>
        <v>1615.2058252427184</v>
      </c>
      <c r="E19" s="1"/>
      <c r="F19" s="18" t="s">
        <v>96</v>
      </c>
    </row>
    <row r="20" spans="1:6" x14ac:dyDescent="0.4">
      <c r="A20" s="15">
        <v>45872</v>
      </c>
      <c r="B20" s="16" t="s">
        <v>116</v>
      </c>
      <c r="C20" s="17" t="s">
        <v>117</v>
      </c>
      <c r="D20" s="1"/>
      <c r="E20" s="1">
        <v>-1615.21</v>
      </c>
      <c r="F20" s="18" t="s">
        <v>4</v>
      </c>
    </row>
    <row r="21" spans="1:6" ht="90" customHeight="1" x14ac:dyDescent="0.4">
      <c r="A21" s="15">
        <v>45872</v>
      </c>
      <c r="B21" s="39" t="s">
        <v>130</v>
      </c>
      <c r="C21" s="38" t="s">
        <v>119</v>
      </c>
      <c r="D21" s="1"/>
      <c r="E21" s="1">
        <v>-5322</v>
      </c>
      <c r="F21" s="18" t="s">
        <v>4</v>
      </c>
    </row>
    <row r="22" spans="1:6" x14ac:dyDescent="0.4">
      <c r="A22" s="15">
        <v>45872</v>
      </c>
      <c r="B22" s="24" t="s">
        <v>12</v>
      </c>
      <c r="C22" s="25" t="s">
        <v>115</v>
      </c>
      <c r="D22" s="1">
        <v>500</v>
      </c>
      <c r="E22" s="1"/>
      <c r="F22" s="18" t="s">
        <v>96</v>
      </c>
    </row>
    <row r="23" spans="1:6" x14ac:dyDescent="0.4">
      <c r="A23" s="15">
        <v>45872</v>
      </c>
      <c r="B23" s="24" t="s">
        <v>90</v>
      </c>
      <c r="C23" s="25" t="s">
        <v>115</v>
      </c>
      <c r="D23" s="1">
        <v>500</v>
      </c>
      <c r="E23" s="1"/>
      <c r="F23" s="18" t="s">
        <v>96</v>
      </c>
    </row>
    <row r="24" spans="1:6" x14ac:dyDescent="0.4">
      <c r="A24" s="15">
        <v>45872</v>
      </c>
      <c r="B24" s="16" t="s">
        <v>120</v>
      </c>
      <c r="C24" s="25" t="s">
        <v>115</v>
      </c>
      <c r="D24" s="1">
        <v>700</v>
      </c>
      <c r="E24" s="1"/>
      <c r="F24" s="18" t="s">
        <v>96</v>
      </c>
    </row>
    <row r="25" spans="1:6" x14ac:dyDescent="0.4">
      <c r="A25" s="15">
        <v>45872</v>
      </c>
      <c r="B25" s="26" t="s">
        <v>121</v>
      </c>
      <c r="C25" s="25" t="s">
        <v>124</v>
      </c>
      <c r="D25" s="1"/>
      <c r="E25" s="1">
        <v>-1300</v>
      </c>
      <c r="F25" s="18" t="s">
        <v>4</v>
      </c>
    </row>
    <row r="26" spans="1:6" x14ac:dyDescent="0.4">
      <c r="A26" s="15">
        <v>45872</v>
      </c>
      <c r="B26" s="26" t="s">
        <v>122</v>
      </c>
      <c r="C26" s="25" t="s">
        <v>123</v>
      </c>
      <c r="D26" s="1"/>
      <c r="E26" s="1">
        <v>-400</v>
      </c>
      <c r="F26" s="18" t="s">
        <v>4</v>
      </c>
    </row>
    <row r="27" spans="1:6" x14ac:dyDescent="0.4">
      <c r="A27" s="15">
        <v>45872</v>
      </c>
      <c r="B27" s="16" t="s">
        <v>92</v>
      </c>
      <c r="C27" s="17" t="s">
        <v>128</v>
      </c>
      <c r="D27" s="1">
        <v>1700</v>
      </c>
      <c r="E27" s="1"/>
      <c r="F27" s="18" t="s">
        <v>96</v>
      </c>
    </row>
    <row r="28" spans="1:6" x14ac:dyDescent="0.4">
      <c r="A28" s="15">
        <v>45872</v>
      </c>
      <c r="B28" s="16" t="s">
        <v>129</v>
      </c>
      <c r="C28" s="17" t="s">
        <v>127</v>
      </c>
      <c r="D28" s="1"/>
      <c r="E28" s="1">
        <v>-1700</v>
      </c>
      <c r="F28" s="18" t="s">
        <v>4</v>
      </c>
    </row>
    <row r="29" spans="1:6" x14ac:dyDescent="0.4">
      <c r="A29" s="15">
        <v>45875</v>
      </c>
      <c r="B29" s="24" t="s">
        <v>131</v>
      </c>
      <c r="C29" s="21" t="s">
        <v>84</v>
      </c>
      <c r="D29" s="6">
        <v>400</v>
      </c>
      <c r="E29" s="1"/>
      <c r="F29" s="18" t="s">
        <v>3</v>
      </c>
    </row>
    <row r="30" spans="1:6" x14ac:dyDescent="0.4">
      <c r="A30" s="15">
        <v>45878</v>
      </c>
      <c r="B30" s="24" t="s">
        <v>134</v>
      </c>
      <c r="C30" s="21" t="s">
        <v>84</v>
      </c>
      <c r="D30" s="6">
        <v>2000</v>
      </c>
      <c r="E30" s="1"/>
      <c r="F30" s="18" t="s">
        <v>3</v>
      </c>
    </row>
    <row r="31" spans="1:6" x14ac:dyDescent="0.4">
      <c r="A31" s="15">
        <v>45896</v>
      </c>
      <c r="B31" s="20" t="s">
        <v>5</v>
      </c>
      <c r="C31" s="21" t="s">
        <v>84</v>
      </c>
      <c r="D31" s="6">
        <v>2000</v>
      </c>
      <c r="E31" s="1"/>
      <c r="F31" s="18" t="s">
        <v>3</v>
      </c>
    </row>
    <row r="32" spans="1:6" x14ac:dyDescent="0.4">
      <c r="A32" s="15">
        <v>45896</v>
      </c>
      <c r="B32" s="20" t="s">
        <v>88</v>
      </c>
      <c r="C32" s="21" t="s">
        <v>84</v>
      </c>
      <c r="D32" s="6">
        <v>2000</v>
      </c>
      <c r="E32" s="1"/>
      <c r="F32" s="18" t="s">
        <v>3</v>
      </c>
    </row>
    <row r="33" spans="1:6" x14ac:dyDescent="0.4">
      <c r="A33" s="15">
        <v>45896</v>
      </c>
      <c r="B33" s="24" t="s">
        <v>89</v>
      </c>
      <c r="C33" s="21" t="s">
        <v>84</v>
      </c>
      <c r="D33" s="6">
        <v>2000</v>
      </c>
      <c r="E33" s="1"/>
      <c r="F33" s="18" t="s">
        <v>3</v>
      </c>
    </row>
    <row r="34" spans="1:6" x14ac:dyDescent="0.4">
      <c r="A34" s="15">
        <v>45896</v>
      </c>
      <c r="B34" s="24" t="s">
        <v>12</v>
      </c>
      <c r="C34" s="21" t="s">
        <v>84</v>
      </c>
      <c r="D34" s="6">
        <v>2000</v>
      </c>
      <c r="E34" s="1"/>
      <c r="F34" s="18" t="s">
        <v>3</v>
      </c>
    </row>
    <row r="35" spans="1:6" x14ac:dyDescent="0.4">
      <c r="A35" s="15">
        <v>45896</v>
      </c>
      <c r="B35" s="24" t="s">
        <v>90</v>
      </c>
      <c r="C35" s="21" t="s">
        <v>84</v>
      </c>
      <c r="D35" s="6">
        <v>2000</v>
      </c>
      <c r="E35" s="1"/>
      <c r="F35" s="18" t="s">
        <v>3</v>
      </c>
    </row>
    <row r="36" spans="1:6" x14ac:dyDescent="0.4">
      <c r="A36" s="15">
        <v>45896</v>
      </c>
      <c r="B36" s="24" t="s">
        <v>16</v>
      </c>
      <c r="C36" s="21" t="s">
        <v>84</v>
      </c>
      <c r="D36" s="6">
        <v>2000</v>
      </c>
      <c r="E36" s="1"/>
      <c r="F36" s="18" t="s">
        <v>3</v>
      </c>
    </row>
    <row r="37" spans="1:6" x14ac:dyDescent="0.4">
      <c r="A37" s="15">
        <v>45896</v>
      </c>
      <c r="B37" s="24" t="s">
        <v>9</v>
      </c>
      <c r="C37" s="21" t="s">
        <v>84</v>
      </c>
      <c r="D37" s="6">
        <v>2000</v>
      </c>
      <c r="E37" s="1"/>
      <c r="F37" s="18" t="s">
        <v>3</v>
      </c>
    </row>
    <row r="38" spans="1:6" x14ac:dyDescent="0.4">
      <c r="A38" s="15">
        <v>45896</v>
      </c>
      <c r="B38" s="16" t="s">
        <v>6</v>
      </c>
      <c r="C38" s="21" t="s">
        <v>84</v>
      </c>
      <c r="D38" s="6">
        <v>2000</v>
      </c>
      <c r="E38" s="1"/>
      <c r="F38" s="18" t="s">
        <v>3</v>
      </c>
    </row>
    <row r="39" spans="1:6" x14ac:dyDescent="0.4">
      <c r="A39" s="15">
        <v>45896</v>
      </c>
      <c r="B39" s="16" t="s">
        <v>93</v>
      </c>
      <c r="C39" s="21" t="s">
        <v>84</v>
      </c>
      <c r="D39" s="1">
        <v>2000</v>
      </c>
      <c r="E39" s="1"/>
      <c r="F39" s="18" t="s">
        <v>3</v>
      </c>
    </row>
    <row r="40" spans="1:6" x14ac:dyDescent="0.4">
      <c r="A40" s="15">
        <v>45896</v>
      </c>
      <c r="B40" s="16" t="s">
        <v>13</v>
      </c>
      <c r="C40" s="21" t="s">
        <v>84</v>
      </c>
      <c r="D40" s="1">
        <v>2000</v>
      </c>
      <c r="E40" s="1"/>
      <c r="F40" s="18" t="s">
        <v>3</v>
      </c>
    </row>
    <row r="41" spans="1:6" x14ac:dyDescent="0.4">
      <c r="A41" s="15">
        <v>45896</v>
      </c>
      <c r="B41" s="16" t="s">
        <v>21</v>
      </c>
      <c r="C41" s="21" t="s">
        <v>84</v>
      </c>
      <c r="D41" s="1">
        <v>1000</v>
      </c>
      <c r="E41" s="1"/>
      <c r="F41" s="18" t="s">
        <v>3</v>
      </c>
    </row>
    <row r="42" spans="1:6" x14ac:dyDescent="0.4">
      <c r="A42" s="15">
        <v>45896</v>
      </c>
      <c r="B42" s="16" t="s">
        <v>132</v>
      </c>
      <c r="C42" s="21" t="s">
        <v>84</v>
      </c>
      <c r="D42" s="1">
        <v>500</v>
      </c>
      <c r="E42" s="1"/>
      <c r="F42" s="18" t="s">
        <v>3</v>
      </c>
    </row>
    <row r="43" spans="1:6" x14ac:dyDescent="0.4">
      <c r="A43" s="15">
        <v>45896</v>
      </c>
      <c r="B43" s="16" t="s">
        <v>24</v>
      </c>
      <c r="C43" s="21" t="s">
        <v>84</v>
      </c>
      <c r="D43" s="1">
        <v>1500</v>
      </c>
      <c r="E43" s="1"/>
      <c r="F43" s="18" t="s">
        <v>3</v>
      </c>
    </row>
    <row r="44" spans="1:6" x14ac:dyDescent="0.4">
      <c r="A44" s="15">
        <v>45897</v>
      </c>
      <c r="B44" s="16" t="s">
        <v>104</v>
      </c>
      <c r="C44" s="21" t="s">
        <v>84</v>
      </c>
      <c r="D44" s="6">
        <v>200</v>
      </c>
      <c r="E44" s="1"/>
      <c r="F44" s="18" t="s">
        <v>3</v>
      </c>
    </row>
    <row r="45" spans="1:6" x14ac:dyDescent="0.4">
      <c r="A45" s="15">
        <v>45898</v>
      </c>
      <c r="B45" s="24" t="s">
        <v>10</v>
      </c>
      <c r="C45" s="21" t="s">
        <v>84</v>
      </c>
      <c r="D45" s="6">
        <v>2000</v>
      </c>
      <c r="E45" s="1"/>
      <c r="F45" s="18" t="s">
        <v>3</v>
      </c>
    </row>
    <row r="46" spans="1:6" x14ac:dyDescent="0.4">
      <c r="A46" s="15">
        <v>45898</v>
      </c>
      <c r="B46" s="20" t="s">
        <v>92</v>
      </c>
      <c r="C46" s="21" t="s">
        <v>84</v>
      </c>
      <c r="D46" s="6">
        <v>2000</v>
      </c>
      <c r="E46" s="1"/>
      <c r="F46" s="18" t="s">
        <v>3</v>
      </c>
    </row>
    <row r="47" spans="1:6" x14ac:dyDescent="0.4">
      <c r="A47" s="15">
        <v>45900</v>
      </c>
      <c r="B47" s="16" t="s">
        <v>136</v>
      </c>
      <c r="C47" s="21" t="s">
        <v>84</v>
      </c>
      <c r="D47" s="6">
        <v>2700</v>
      </c>
      <c r="E47" s="1"/>
      <c r="F47" s="18" t="s">
        <v>3</v>
      </c>
    </row>
    <row r="48" spans="1:6" x14ac:dyDescent="0.4">
      <c r="A48" s="15">
        <v>45900</v>
      </c>
      <c r="B48" s="16" t="s">
        <v>137</v>
      </c>
      <c r="C48" s="21" t="s">
        <v>84</v>
      </c>
      <c r="D48" s="6">
        <v>900</v>
      </c>
      <c r="E48" s="1"/>
      <c r="F48" s="18" t="s">
        <v>3</v>
      </c>
    </row>
    <row r="49" spans="1:6" ht="24" thickBot="1" x14ac:dyDescent="0.45">
      <c r="A49" s="60"/>
      <c r="B49" s="61"/>
      <c r="C49" s="36" t="s">
        <v>57</v>
      </c>
      <c r="D49" s="34">
        <f>SUM(D13:D48)</f>
        <v>45937.205825242716</v>
      </c>
      <c r="E49" s="34">
        <f>SUM(E13:E48)</f>
        <v>-10937.21</v>
      </c>
      <c r="F49" s="35"/>
    </row>
    <row r="50" spans="1:6" ht="16" thickTop="1" x14ac:dyDescent="0.4"/>
  </sheetData>
  <sortState xmlns:xlrd2="http://schemas.microsoft.com/office/spreadsheetml/2017/richdata2" ref="A13:F48">
    <sortCondition ref="A13:A48"/>
  </sortState>
  <mergeCells count="10">
    <mergeCell ref="B7:C7"/>
    <mergeCell ref="B8:C8"/>
    <mergeCell ref="B9:C9"/>
    <mergeCell ref="A11:F11"/>
    <mergeCell ref="A49:B49"/>
    <mergeCell ref="A2:D2"/>
    <mergeCell ref="B3:C3"/>
    <mergeCell ref="B4:C4"/>
    <mergeCell ref="B5:C5"/>
    <mergeCell ref="B6:C6"/>
  </mergeCells>
  <phoneticPr fontId="1" type="noConversion"/>
  <dataValidations count="1">
    <dataValidation type="list" allowBlank="1" showInputMessage="1" showErrorMessage="1" sqref="F13:F48" xr:uid="{4B37750C-ED1A-456A-938F-51148F4C67F2}">
      <formula1>"探訪資助,助學善款,探訪活動支出,新興學生"</formula1>
    </dataValidation>
  </dataValidations>
  <printOptions horizontalCentered="1"/>
  <pageMargins left="0.11811023622047245" right="0.11811023622047245" top="0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1</vt:i4>
      </vt:variant>
    </vt:vector>
  </HeadingPairs>
  <TitlesOfParts>
    <vt:vector size="14" baseType="lpstr">
      <vt:lpstr>全年金額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Mar!Print_Titles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 Leung</dc:creator>
  <cp:keywords/>
  <dc:description/>
  <cp:lastModifiedBy>Andy Leung</cp:lastModifiedBy>
  <cp:revision/>
  <cp:lastPrinted>2026-01-01T02:16:28Z</cp:lastPrinted>
  <dcterms:created xsi:type="dcterms:W3CDTF">2024-10-04T02:15:18Z</dcterms:created>
  <dcterms:modified xsi:type="dcterms:W3CDTF">2026-01-01T02:27:56Z</dcterms:modified>
  <cp:category/>
  <cp:contentStatus/>
</cp:coreProperties>
</file>